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anvanet-my.sharepoint.com/personal/bs_danva_dk/Documents/Dokumenter/Hjemmesiden DANVA.dk/2021/Skat/"/>
    </mc:Choice>
  </mc:AlternateContent>
  <xr:revisionPtr revIDLastSave="0" documentId="8_{A05AFA85-9B5E-4F4C-A476-0B991C3E6B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klæde" sheetId="1" r:id="rId1"/>
    <sheet name="Kontrol- og indtastningsark" sheetId="3" r:id="rId2"/>
    <sheet name="Vejledning" sheetId="5" r:id="rId3"/>
    <sheet name="Prisindeks - fra POLKA" sheetId="6" r:id="rId4"/>
  </sheets>
  <externalReferences>
    <externalReference r:id="rId5"/>
    <externalReference r:id="rId6"/>
  </externalReferences>
  <definedNames>
    <definedName name="Prisindex">'Prisindeks - fra POLKA'!$A$33</definedName>
    <definedName name="_xlnm.Print_Area" localSheetId="1">'Kontrol- og indtastningsark'!$A$1:$F$57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3" l="1"/>
  <c r="D69" i="3"/>
  <c r="D81" i="3" l="1"/>
  <c r="C62" i="1" l="1"/>
  <c r="C69" i="1" s="1"/>
  <c r="D93" i="3" l="1"/>
  <c r="D54" i="3" l="1"/>
  <c r="D55" i="3" s="1"/>
  <c r="B55" i="3" s="1"/>
  <c r="D61" i="3"/>
  <c r="D60" i="3"/>
  <c r="D72" i="3" l="1"/>
  <c r="A9" i="1" l="1"/>
  <c r="B8" i="1"/>
  <c r="A8" i="1"/>
  <c r="B7" i="1"/>
  <c r="A7" i="1"/>
  <c r="B6" i="1"/>
  <c r="A6" i="1"/>
  <c r="B5" i="1"/>
  <c r="A5" i="1"/>
  <c r="B4" i="1"/>
  <c r="A4" i="1"/>
  <c r="B3" i="1"/>
  <c r="A3" i="1"/>
  <c r="C22" i="1" l="1"/>
  <c r="C21" i="1"/>
  <c r="C20" i="1"/>
  <c r="C41" i="1" l="1"/>
  <c r="C65" i="1"/>
  <c r="C57" i="1"/>
  <c r="C51" i="1"/>
  <c r="C24" i="1" l="1"/>
  <c r="C56" i="1" l="1"/>
  <c r="C64" i="1" s="1"/>
  <c r="C50" i="1"/>
  <c r="C63" i="1" s="1"/>
  <c r="A25" i="1" l="1"/>
  <c r="A24" i="1"/>
  <c r="C23" i="1" l="1"/>
  <c r="D46" i="3" l="1"/>
  <c r="D45" i="3"/>
  <c r="D44" i="3"/>
  <c r="D48" i="3" s="1"/>
  <c r="C29" i="1" s="1"/>
  <c r="D83" i="3" l="1"/>
  <c r="D49" i="3"/>
  <c r="D50" i="3"/>
  <c r="C37" i="1" s="1"/>
  <c r="C33" i="1"/>
  <c r="D86" i="3"/>
  <c r="C16" i="1"/>
  <c r="C14" i="1"/>
  <c r="C13" i="1"/>
  <c r="C12" i="1"/>
  <c r="C28" i="1" s="1"/>
  <c r="A15" i="1"/>
  <c r="A23" i="1" s="1"/>
  <c r="A14" i="1"/>
  <c r="A22" i="1" s="1"/>
  <c r="A13" i="1"/>
  <c r="A21" i="1" s="1"/>
  <c r="A12" i="1"/>
  <c r="A20" i="1" s="1"/>
  <c r="A11" i="1"/>
  <c r="D18" i="3"/>
  <c r="D23" i="3" s="1"/>
  <c r="D29" i="3"/>
  <c r="B29" i="3" s="1"/>
  <c r="D33" i="3"/>
  <c r="B33" i="3" s="1"/>
  <c r="C25" i="1" l="1"/>
  <c r="C40" i="1"/>
  <c r="C42" i="1" s="1"/>
  <c r="D20" i="3"/>
  <c r="B20" i="3" s="1"/>
  <c r="D89" i="3" l="1"/>
  <c r="B94" i="3" s="1"/>
  <c r="C36" i="1"/>
  <c r="C38" i="1" s="1"/>
  <c r="C61" i="1" s="1"/>
  <c r="C32" i="1"/>
  <c r="C15" i="1"/>
  <c r="C17" i="1" s="1"/>
  <c r="C66" i="1" l="1"/>
  <c r="C34" i="1"/>
  <c r="C55" i="1" s="1"/>
  <c r="C58" i="1" s="1"/>
  <c r="C30" i="1"/>
  <c r="C48" i="1" l="1"/>
  <c r="C52" i="1" s="1"/>
  <c r="C71" i="1" s="1"/>
  <c r="C44" i="1"/>
  <c r="C45" i="1" s="1"/>
  <c r="C7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Pedersen, Rene B.</author>
    <author>Svensen, Lisa (DK - Copenhagen)</author>
  </authors>
  <commentList>
    <comment ref="B27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Kun anvendelig hvis POLKA-katalog indeholder 2010 indberetning og 2011 indberetning i arket "Afskrivninger i alt."</t>
        </r>
      </text>
    </comment>
    <comment ref="D62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Vælg selv fortegn</t>
        </r>
      </text>
    </comment>
    <comment ref="D6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Vælg selv fortegn</t>
        </r>
      </text>
    </comment>
    <comment ref="D64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Vælg selv fortegn</t>
        </r>
      </text>
    </comment>
    <comment ref="D65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Vælg selv fortegn</t>
        </r>
      </text>
    </comment>
  </commentList>
</comments>
</file>

<file path=xl/sharedStrings.xml><?xml version="1.0" encoding="utf-8"?>
<sst xmlns="http://schemas.openxmlformats.org/spreadsheetml/2006/main" count="222" uniqueCount="162">
  <si>
    <t>Selskab:</t>
  </si>
  <si>
    <t>Produktionsanlæg</t>
  </si>
  <si>
    <t>Distributionsanlæg</t>
  </si>
  <si>
    <t>Fællesfunktionsanlæg</t>
  </si>
  <si>
    <t>Øvrige aktiver</t>
  </si>
  <si>
    <t>POLKA-katalog:</t>
  </si>
  <si>
    <t>Tillæg for afgange registreret i POLKA-katalog 2012</t>
  </si>
  <si>
    <t>Step 1</t>
  </si>
  <si>
    <t>Step 2</t>
  </si>
  <si>
    <t>Step 3</t>
  </si>
  <si>
    <t>Step 4</t>
  </si>
  <si>
    <t>CVR-nr.:</t>
  </si>
  <si>
    <t>Stiftelsesdato:</t>
  </si>
  <si>
    <t>Hentet fra arket "Produktionsalæg"</t>
  </si>
  <si>
    <t>Hentet fra arket "Distributionsanlæg"</t>
  </si>
  <si>
    <t>Hentet fra arket "Fællesfunktionsanlæg"</t>
  </si>
  <si>
    <t>Samlede anlægsværdier</t>
  </si>
  <si>
    <t>Balanceværdi - materielle anlægsværdier</t>
  </si>
  <si>
    <t>Hentet fra arket "Balance" - celle B4</t>
  </si>
  <si>
    <t>Øvrige aktiver i alt</t>
  </si>
  <si>
    <t>Nedskrevet standardværdi i alt</t>
  </si>
  <si>
    <t>Kontrol af POLKA-grundlag:</t>
  </si>
  <si>
    <t>Hentet fra arket "Balance" - celle B15</t>
  </si>
  <si>
    <t>POLKA-katalog - arket "Afskrivninger i alt"</t>
  </si>
  <si>
    <t>Afskrivninger - "2010-indberetning" 2011</t>
  </si>
  <si>
    <t>Prisloftsafgørelse 2011:</t>
  </si>
  <si>
    <t>Prisloftsafgørelse 2012:</t>
  </si>
  <si>
    <t>Afgørelse om prisloft for 2012</t>
  </si>
  <si>
    <t>Afgørelse om prisloft for 2011</t>
  </si>
  <si>
    <t>"Tillæg for historiske investeringer"</t>
  </si>
  <si>
    <t>"Afskrivning plus nettorestafskrivning i 2012"</t>
  </si>
  <si>
    <t>Dokumentation:</t>
  </si>
  <si>
    <t>Side:</t>
  </si>
  <si>
    <t>Nedskrevet standardværdi jf. POLKA-katalog:</t>
  </si>
  <si>
    <t>Step 1: Afgange registreret i POLKA-kataloget i perioden 2010-2012 fjernes - tillæg til værdi</t>
  </si>
  <si>
    <t>Step 1: Afgange registreret i POLKA-kataloget i perioden 2010-2012 fjernes - tillæg til værdi:</t>
  </si>
  <si>
    <t>Kontrol af afskrivningsgrundlag foretages:</t>
  </si>
  <si>
    <t>Afskrivninger i alt 2011</t>
  </si>
  <si>
    <t>POLKA-katalog "step 1" - arket "Afskrivninger i alt"</t>
  </si>
  <si>
    <t>POLKA-katalog "step 1" - hentet fra arket "Produktionsalæg"</t>
  </si>
  <si>
    <t>POLKA-katalog "step 1" - hentet fra arket "Distributionsanlæg"</t>
  </si>
  <si>
    <t>POLKA-katalog "step 1" - hentet fra arket "Fællesfunktionsanlæg"</t>
  </si>
  <si>
    <t>Forskel produktionsanlæg</t>
  </si>
  <si>
    <t>Forskel distributionsanlæg</t>
  </si>
  <si>
    <t>Forskel fællesfunktionsanlæg</t>
  </si>
  <si>
    <t>Beregning</t>
  </si>
  <si>
    <t>POLKA værdi pr. stiftelsestidspunkt</t>
  </si>
  <si>
    <t>POLKA-værdierne er korrigeret på følgende måde (se vejledningsark):</t>
  </si>
  <si>
    <t>POLKA-katalog - hentet fra arket "Produktionsalæg"</t>
  </si>
  <si>
    <t>POLKA-katalog - hentet fra arket "Distributionsanlæg"</t>
  </si>
  <si>
    <t>POLKA-katalog - hentet fra arket "Fællesfunktionsanlæg"</t>
  </si>
  <si>
    <t>Indtastning foregår i felter markeret med lys blå farve:</t>
  </si>
  <si>
    <t>Følgende materiale skal bruges:</t>
  </si>
  <si>
    <t>Endeligt POLKA-katalog - afgørelse 2012</t>
  </si>
  <si>
    <t>Afgørelse om prisloft 2011</t>
  </si>
  <si>
    <t>Afgørelse om prisloft 2012</t>
  </si>
  <si>
    <t>POLKA-katalog "step 3" - hentet fra arket "Produktionsalæg"</t>
  </si>
  <si>
    <t>År</t>
  </si>
  <si>
    <t>Index</t>
  </si>
  <si>
    <t>Stiftelsesår:</t>
  </si>
  <si>
    <t>Beregnede nedskrevne standardværdier jf. POLKA-kataloget på stiftelsestidspunktet:</t>
  </si>
  <si>
    <t>Øvrige anlæg pr. 01.01.2010</t>
  </si>
  <si>
    <t>Fællesfunktionsalæg pr. 01.01.2010</t>
  </si>
  <si>
    <t>Produktionsanlæg pr. 01.01.2010</t>
  </si>
  <si>
    <t>Distributionsalæg pr. 01.01.2010</t>
  </si>
  <si>
    <t>Samlet POLKA værdi pr. stiftelsestidspunkt</t>
  </si>
  <si>
    <t>Beregnede nedskrevne standardværdier jf. POLKA-kataloget på stiftelsestidspunktet pr. kategori:</t>
  </si>
  <si>
    <t>Fordeling af POLKA-værdi på skattemæssige afskrivningskategorier:</t>
  </si>
  <si>
    <t>Forsyningsart:</t>
  </si>
  <si>
    <t>Drikkevand</t>
  </si>
  <si>
    <t>Heraf bygninger</t>
  </si>
  <si>
    <t>Heraf driftsmidler</t>
  </si>
  <si>
    <t>Værdi af øvrige anlæg</t>
  </si>
  <si>
    <t>Infrastrukturanlæg pr. stiftelsestidspunkt</t>
  </si>
  <si>
    <t>Driftsmidler fra produktionsanlæg</t>
  </si>
  <si>
    <t>Driftsmidler fra distributionsanlæg</t>
  </si>
  <si>
    <t>Driftsmidler med kort levetid pr. stiftelsestidspunkt</t>
  </si>
  <si>
    <t>Bygninger</t>
  </si>
  <si>
    <t>Samlet skattemæssige værdi pr. stiftelsestidspunkt</t>
  </si>
  <si>
    <t>SRO-anlæg - levetid 10 år</t>
  </si>
  <si>
    <t>Produktionsanlæg korrigeret for driftsmidler</t>
  </si>
  <si>
    <t>Distributionsanlæg korrigeret for driftsmidler</t>
  </si>
  <si>
    <t>Samlet nedskrevet standardværdi pr. 01.01.2010</t>
  </si>
  <si>
    <t>Produktionsanlæg  jf. ovenfor</t>
  </si>
  <si>
    <t>Distributionsanlæg jf. ovenfor</t>
  </si>
  <si>
    <t>Fællesfunktionsanlæg jf. ovenfor</t>
  </si>
  <si>
    <t>POLKA-værdierne er korrigeret vedrørende følgende forhold:</t>
  </si>
  <si>
    <t>Kontrol- og indtastningsark:</t>
  </si>
  <si>
    <t>I det endelige POLKA-katalog til afgørelse 2012 er der registreret afgange på anlæg fra 2010 og 2011.</t>
  </si>
  <si>
    <t>Afgangene er registret i cellerne hvor mængderne indtastes - blå tal. Anlæg med afgange er markeret med grønne tal.</t>
  </si>
  <si>
    <t>Da afgangene er sket efter overgang til skattepligt skal der tillægges en værdi af de registrerede afgange.</t>
  </si>
  <si>
    <t>POLKA-værdierne korrigeres på følgende måde:</t>
  </si>
  <si>
    <t>Tag kopi af POLKA-katalog afgørelse 2012 (original) - navngiv - "step 1" sidst i navnet.</t>
  </si>
  <si>
    <t>Registrede afgange i cellerne i mængdekolonner fjernes (celler med afgange er markeret med grønt og der er indat et minus efter mængden).</t>
  </si>
  <si>
    <t>Vær særlig opmærksom på celler hvor mængden efter afgangen er 0 - de kan være svære at se.</t>
  </si>
  <si>
    <t>Indtast oplysninger fra endeligt POLKA-katalog - afgørelse 2012 i kontrol- og indtasningsarket og kontroller at det stemmer, jf. indbygget kontrol.</t>
  </si>
  <si>
    <t>Indtast oplysninger fra prisloftsafgørelser omkring historiske afskrivninger og POLKA-kataloget, og kontroller at det stemmer jf. indbygget kontrol.</t>
  </si>
  <si>
    <t>Hvis der ikke er afvigelser mellem afskrivningerne i afgørelserne og POLKA-kataloget er det dokumenteret at der er tale om den endelige udgave.</t>
  </si>
  <si>
    <t>Step 0: Indtastning af grundoplsyninger om POLKA-værdierne:</t>
  </si>
  <si>
    <t>Indtast de nye POLKA-værdier i kontrol- og indtastningsarket, samt de nye afskrivninger jf. POLKA-katalog step 1.</t>
  </si>
  <si>
    <t>Kontroller at afskrivningerne stemmer med ændringen i POLKA-værdierne, jf. den indbyttede kontrol.</t>
  </si>
  <si>
    <t>Er der forskelle kontrolleres om der er korrigeret for alle afgange.</t>
  </si>
  <si>
    <t>Kontrolfunktioner er indarbejdet - hvis beregningerne laves korrekt fremkommer et "OK-STEMMER"</t>
  </si>
  <si>
    <t>Inden step 2 påbegyndes indsættes sumformler i bunden af alle kolonner for nedskrevne standardværdier i de tre anlægsark.</t>
  </si>
  <si>
    <t>Kode til at fjene beskyttelse af POLKA-kataloget er: "mb=mc"</t>
  </si>
  <si>
    <t>Tag kopi af POLKA-katalog "step 3" - navngiv - "step 4" sidst i navnet.</t>
  </si>
  <si>
    <t>Disse værdier opgøres og korriges i værdierne for de enkelte anlægskategorier.</t>
  </si>
  <si>
    <t>De skattemæssige indgangsværdier fordeles på skattemæssige anlægskategorier på følgende måde:</t>
  </si>
  <si>
    <t>Indsæt datafiler i kolonne A, B og C i alle anlægsark.</t>
  </si>
  <si>
    <t>Sum af værdien i kolonne CT sammenlægges og indtastes i kontrol- og indtastningsarket.</t>
  </si>
  <si>
    <t>I arket for produktionsanlæg sættes filter så aktiver med levetid på 10 år eller mindre vises, i kolonne A søges efter "SRO" i teksten.</t>
  </si>
  <si>
    <t>I arket for distributionsanlæg sættes filter så aktiver med levetid på 10 år og mindre vises, I kolonne A søges efter "SRO" og "målere" i teksten.</t>
  </si>
  <si>
    <t>Sum af værdierne af henholdsvis "SRO" og "målere" i kolonne CT sammenlægges og indtastes i kontrol- og indtastningsarket.</t>
  </si>
  <si>
    <t>Første hele indkomstår:</t>
  </si>
  <si>
    <t>Den skattemæssige kategori af øvrige anlæg skal ske ud fra en konkret vurdering.</t>
  </si>
  <si>
    <t>Afregningsmålere - levetid 8-10 år</t>
  </si>
  <si>
    <t>Faste anlæg pr. stiftelsestidspunkt</t>
  </si>
  <si>
    <t>Faste anlæg jf. AL § 5C, stk. 1</t>
  </si>
  <si>
    <t>Infrastrukturanlæg jf. AL § 5C, stk. 2</t>
  </si>
  <si>
    <t>Driftsmidler jf. AL § 5</t>
  </si>
  <si>
    <t>I alle anlægskategorierne indgår anlæg som skattemæssigt er driftsmidler, fx software og afregningsmålere.</t>
  </si>
  <si>
    <t>Heraf faste anlæg</t>
  </si>
  <si>
    <t>Heraf infrastrukturanlæg</t>
  </si>
  <si>
    <t>Fordelte øvrige aktiver</t>
  </si>
  <si>
    <t>AL § 5C, stk. 1</t>
  </si>
  <si>
    <t>AL § 5C, stk. 2</t>
  </si>
  <si>
    <t>AL § 5</t>
  </si>
  <si>
    <t>Korrektion til værdi på stiftelsestidspunktet</t>
  </si>
  <si>
    <t>Korrektion består af:</t>
  </si>
  <si>
    <t>[Tekst]</t>
  </si>
  <si>
    <t>POLKA-katalog - hentet fra arket "Balance"</t>
  </si>
  <si>
    <t>Step 5</t>
  </si>
  <si>
    <t>Nødvendige korrektioner foretages til værdien af øvrige anlæg ud fra en konkret vurdering.</t>
  </si>
  <si>
    <t>Foretage nødvendige korrektioner til værdien af øvrige anlæg.  Skriv tekst til hver korrektion og vælg selv fortegn på korrektionen.</t>
  </si>
  <si>
    <t>Alle beløb indtastes som postive tal (se dog særskilt for step 5)</t>
  </si>
  <si>
    <t>Step 2: Korrektion øvrige anlæg:</t>
  </si>
  <si>
    <t>Step 3: Korrektion vedrørende bygninger:</t>
  </si>
  <si>
    <t>Step 4: Opgørelse af driftsmidler:</t>
  </si>
  <si>
    <t>Step 5: Skattemæssig fordeling af øvrige anlæg:</t>
  </si>
  <si>
    <t>Fra step 1</t>
  </si>
  <si>
    <t xml:space="preserve">Step 4 </t>
  </si>
  <si>
    <t>Denne model kan kun anvendes til spildevandsselskaber</t>
  </si>
  <si>
    <t>X A/S</t>
  </si>
  <si>
    <t xml:space="preserve">XX XX XX XX </t>
  </si>
  <si>
    <t>DD.MM.ÅÅÅÅ</t>
  </si>
  <si>
    <t>"Endelig prisloftsafgørelse 20XX"</t>
  </si>
  <si>
    <t>X</t>
  </si>
  <si>
    <t>Spildevand</t>
  </si>
  <si>
    <t>Administrationsbygninger</t>
  </si>
  <si>
    <t>Værksted, garager</t>
  </si>
  <si>
    <t>Fællesfunktionsanlæg korrigeret for bygninger</t>
  </si>
  <si>
    <t xml:space="preserve">For at kunne få disse ud på særskilte afskrivningssaldi, foretages korrektion herfor. </t>
  </si>
  <si>
    <t>I fællesfunktionsanlæg indgår bygninger i POLKA-værdien.</t>
  </si>
  <si>
    <t xml:space="preserve">Indsæt oplysninger omkring bygningsværdier jf. POLKA-kataloget. </t>
  </si>
  <si>
    <t>Vejledning* til genberegning af skattemæssige indgangsværdier - Spildevand 2010</t>
  </si>
  <si>
    <t xml:space="preserve">* Setup mv. er alene af vejledende karakter. Individuelle tilpasninger af setup mv. må forventes og tilrådes. </t>
  </si>
  <si>
    <t>Der tages forbehold for fejl i tekst, tastning mv.</t>
  </si>
  <si>
    <t xml:space="preserve"> </t>
  </si>
  <si>
    <r>
      <t xml:space="preserve">Grundlag for skattemæssige indgangsværdier - </t>
    </r>
    <r>
      <rPr>
        <b/>
        <sz val="18"/>
        <color theme="1"/>
        <rFont val="Calibri"/>
        <family val="2"/>
      </rPr>
      <t>Spildevand 2010</t>
    </r>
  </si>
  <si>
    <t>Kontrol- og indtastningsark - Spildevand 2010</t>
  </si>
  <si>
    <t>Individuel redegørelse for håndtering bør ske.</t>
  </si>
  <si>
    <t>Bygninger fra fællesfunktionsanlæg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</si>
</sst>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b/>
      <sz val="1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58">
    <xf numFmtId="0" fontId="0" fillId="0" borderId="0" xfId="0"/>
    <xf numFmtId="0" fontId="0" fillId="2" borderId="2" xfId="0" applyFill="1" applyBorder="1"/>
    <xf numFmtId="3" fontId="0" fillId="2" borderId="3" xfId="0" applyNumberFormat="1" applyFill="1" applyBorder="1"/>
    <xf numFmtId="0" fontId="0" fillId="2" borderId="0" xfId="0" applyFill="1" applyBorder="1" applyAlignment="1">
      <alignment horizontal="left"/>
    </xf>
    <xf numFmtId="3" fontId="0" fillId="2" borderId="5" xfId="0" applyNumberFormat="1" applyFill="1" applyBorder="1"/>
    <xf numFmtId="0" fontId="0" fillId="2" borderId="7" xfId="0" applyFill="1" applyBorder="1"/>
    <xf numFmtId="3" fontId="0" fillId="2" borderId="8" xfId="0" applyNumberFormat="1" applyFill="1" applyBorder="1"/>
    <xf numFmtId="0" fontId="2" fillId="3" borderId="0" xfId="0" applyFont="1" applyFill="1"/>
    <xf numFmtId="0" fontId="0" fillId="3" borderId="0" xfId="0" applyFill="1"/>
    <xf numFmtId="3" fontId="0" fillId="3" borderId="0" xfId="0" applyNumberFormat="1" applyFill="1"/>
    <xf numFmtId="0" fontId="1" fillId="3" borderId="1" xfId="0" applyFont="1" applyFill="1" applyBorder="1"/>
    <xf numFmtId="0" fontId="0" fillId="3" borderId="2" xfId="0" applyFill="1" applyBorder="1"/>
    <xf numFmtId="3" fontId="0" fillId="3" borderId="3" xfId="0" applyNumberFormat="1" applyFill="1" applyBorder="1"/>
    <xf numFmtId="0" fontId="1" fillId="3" borderId="4" xfId="0" applyFont="1" applyFill="1" applyBorder="1"/>
    <xf numFmtId="0" fontId="0" fillId="3" borderId="0" xfId="0" applyFill="1" applyBorder="1" applyAlignment="1">
      <alignment horizontal="left"/>
    </xf>
    <xf numFmtId="3" fontId="0" fillId="3" borderId="5" xfId="0" applyNumberFormat="1" applyFill="1" applyBorder="1"/>
    <xf numFmtId="0" fontId="1" fillId="3" borderId="6" xfId="0" applyFont="1" applyFill="1" applyBorder="1"/>
    <xf numFmtId="0" fontId="0" fillId="3" borderId="7" xfId="0" applyFill="1" applyBorder="1"/>
    <xf numFmtId="3" fontId="0" fillId="3" borderId="8" xfId="0" applyNumberFormat="1" applyFill="1" applyBorder="1"/>
    <xf numFmtId="0" fontId="1" fillId="3" borderId="0" xfId="0" applyFont="1" applyFill="1"/>
    <xf numFmtId="0" fontId="1" fillId="3" borderId="2" xfId="0" applyFont="1" applyFill="1" applyBorder="1"/>
    <xf numFmtId="0" fontId="0" fillId="3" borderId="4" xfId="0" applyFill="1" applyBorder="1"/>
    <xf numFmtId="0" fontId="0" fillId="3" borderId="0" xfId="0" applyFill="1" applyBorder="1"/>
    <xf numFmtId="0" fontId="1" fillId="3" borderId="0" xfId="0" applyFont="1" applyFill="1" applyBorder="1"/>
    <xf numFmtId="3" fontId="1" fillId="3" borderId="5" xfId="0" applyNumberFormat="1" applyFont="1" applyFill="1" applyBorder="1"/>
    <xf numFmtId="0" fontId="0" fillId="3" borderId="6" xfId="0" applyFill="1" applyBorder="1"/>
    <xf numFmtId="0" fontId="1" fillId="3" borderId="7" xfId="0" applyFont="1" applyFill="1" applyBorder="1"/>
    <xf numFmtId="3" fontId="1" fillId="3" borderId="8" xfId="0" applyNumberFormat="1" applyFont="1" applyFill="1" applyBorder="1"/>
    <xf numFmtId="0" fontId="0" fillId="3" borderId="1" xfId="0" applyFill="1" applyBorder="1"/>
    <xf numFmtId="0" fontId="0" fillId="3" borderId="2" xfId="0" applyFont="1" applyFill="1" applyBorder="1"/>
    <xf numFmtId="0" fontId="0" fillId="3" borderId="0" xfId="0" applyFont="1" applyFill="1" applyBorder="1"/>
    <xf numFmtId="0" fontId="0" fillId="3" borderId="0" xfId="0" quotePrefix="1" applyFill="1"/>
    <xf numFmtId="3" fontId="0" fillId="3" borderId="5" xfId="0" applyNumberFormat="1" applyFont="1" applyFill="1" applyBorder="1"/>
    <xf numFmtId="3" fontId="0" fillId="2" borderId="5" xfId="0" applyNumberFormat="1" applyFont="1" applyFill="1" applyBorder="1"/>
    <xf numFmtId="0" fontId="0" fillId="2" borderId="0" xfId="0" applyFill="1" applyBorder="1"/>
    <xf numFmtId="3" fontId="0" fillId="3" borderId="0" xfId="0" applyNumberFormat="1" applyFill="1" applyBorder="1"/>
    <xf numFmtId="0" fontId="0" fillId="3" borderId="5" xfId="0" applyFill="1" applyBorder="1"/>
    <xf numFmtId="3" fontId="0" fillId="2" borderId="0" xfId="0" applyNumberFormat="1" applyFill="1" applyBorder="1"/>
    <xf numFmtId="0" fontId="0" fillId="3" borderId="4" xfId="0" applyFont="1" applyFill="1" applyBorder="1"/>
    <xf numFmtId="0" fontId="1" fillId="3" borderId="10" xfId="0" applyFont="1" applyFill="1" applyBorder="1"/>
    <xf numFmtId="0" fontId="0" fillId="3" borderId="11" xfId="0" applyFill="1" applyBorder="1"/>
    <xf numFmtId="3" fontId="0" fillId="3" borderId="12" xfId="0" applyNumberFormat="1" applyFill="1" applyBorder="1"/>
    <xf numFmtId="0" fontId="1" fillId="3" borderId="11" xfId="0" applyFont="1" applyFill="1" applyBorder="1"/>
    <xf numFmtId="0" fontId="7" fillId="0" borderId="7" xfId="2" applyFont="1" applyBorder="1" applyAlignment="1" applyProtection="1">
      <alignment horizontal="right"/>
    </xf>
    <xf numFmtId="0" fontId="6" fillId="0" borderId="0" xfId="2" applyProtection="1"/>
    <xf numFmtId="2" fontId="6" fillId="0" borderId="0" xfId="2" applyNumberFormat="1" applyFill="1" applyAlignment="1" applyProtection="1">
      <alignment horizontal="right"/>
    </xf>
    <xf numFmtId="2" fontId="6" fillId="0" borderId="0" xfId="2" applyNumberFormat="1" applyProtection="1"/>
    <xf numFmtId="3" fontId="5" fillId="3" borderId="0" xfId="0" applyNumberFormat="1" applyFont="1" applyFill="1"/>
    <xf numFmtId="0" fontId="1" fillId="4" borderId="9" xfId="0" applyFont="1" applyFill="1" applyBorder="1"/>
    <xf numFmtId="0" fontId="0" fillId="3" borderId="10" xfId="0" applyFill="1" applyBorder="1"/>
    <xf numFmtId="3" fontId="1" fillId="3" borderId="12" xfId="0" applyNumberFormat="1" applyFont="1" applyFill="1" applyBorder="1"/>
    <xf numFmtId="0" fontId="0" fillId="3" borderId="7" xfId="0" applyFill="1" applyBorder="1" applyAlignment="1">
      <alignment horizontal="left"/>
    </xf>
    <xf numFmtId="0" fontId="2" fillId="0" borderId="0" xfId="0" applyFont="1"/>
    <xf numFmtId="0" fontId="0" fillId="5" borderId="4" xfId="0" applyFill="1" applyBorder="1"/>
    <xf numFmtId="0" fontId="0" fillId="5" borderId="0" xfId="0" applyFill="1" applyBorder="1"/>
    <xf numFmtId="3" fontId="0" fillId="5" borderId="5" xfId="0" applyNumberFormat="1" applyFill="1" applyBorder="1"/>
    <xf numFmtId="0" fontId="1" fillId="5" borderId="9" xfId="0" applyFont="1" applyFill="1" applyBorder="1"/>
    <xf numFmtId="0" fontId="1" fillId="5" borderId="0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480060</xdr:colOff>
      <xdr:row>0</xdr:row>
      <xdr:rowOff>274320</xdr:rowOff>
    </xdr:from>
    <xdr:ext cx="4300799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198620" y="274320"/>
          <a:ext cx="430079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accent2">
                  <a:lumMod val="60000"/>
                  <a:lumOff val="40000"/>
                </a:schemeClr>
              </a:solidFill>
              <a:effectLst/>
            </a:rPr>
            <a:t>Udkast 2010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ax\-%20Personlige\15783%20RBP\RBP\Energi%20og%20Forsyning\DANVA\Forkl&#230;der\Copy%20of%20Copy%20of%20Forkl&#230;de%20omregning%20POLKA_v&#230;rdier_udkast_2007%20Vand_Fina%20don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ax\-%20Personlige\15783%20RBP\RBP\Energi%20og%20Forsyning\DANVA\Forkl&#230;der\Copy%20of%20Copy%20of%20Forkl&#230;de%20omregning%20POLKA_v&#230;rdier_udkast_2010%20Vand_Fina%20don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klæde"/>
      <sheetName val="Kontrol- og indtastningsark"/>
      <sheetName val="Prisindeks - fra POLKA"/>
      <sheetName val="Vejledning"/>
    </sheetNames>
    <sheetDataSet>
      <sheetData sheetId="0"/>
      <sheetData sheetId="1">
        <row r="3">
          <cell r="A3" t="str">
            <v>Selskab:</v>
          </cell>
          <cell r="B3" t="str">
            <v>X A/S</v>
          </cell>
        </row>
        <row r="4">
          <cell r="A4" t="str">
            <v>CVR-nr.:</v>
          </cell>
          <cell r="B4" t="str">
            <v xml:space="preserve">XX XX XX XX </v>
          </cell>
        </row>
        <row r="5">
          <cell r="A5" t="str">
            <v>Stiftelsesdato:</v>
          </cell>
          <cell r="B5" t="str">
            <v>DD.MM.ÅÅÅÅ</v>
          </cell>
        </row>
        <row r="6">
          <cell r="A6" t="str">
            <v>POLKA dato som anvendes (primo, ultimo eller faktisk)</v>
          </cell>
          <cell r="B6" t="str">
            <v>01.01.20XX</v>
          </cell>
        </row>
        <row r="7">
          <cell r="A7" t="str">
            <v>POLKA-dokumentation</v>
          </cell>
          <cell r="B7" t="str">
            <v>"Endelig prisloftsafgørelse 20XX"</v>
          </cell>
        </row>
        <row r="8">
          <cell r="A8" t="str">
            <v>Prisloftsafgørelse 2011:</v>
          </cell>
          <cell r="B8" t="str">
            <v>DD.MM.ÅÅÅÅ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klæde"/>
      <sheetName val="Kontrol- og indtastningsark"/>
      <sheetName val="Vejledning"/>
      <sheetName val="Prisindeks - fra POLKA"/>
    </sheetNames>
    <sheetDataSet>
      <sheetData sheetId="0" refreshError="1"/>
      <sheetData sheetId="1">
        <row r="9">
          <cell r="A9" t="str">
            <v>Forsyningsart: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2"/>
  <sheetViews>
    <sheetView tabSelected="1" workbookViewId="0">
      <selection activeCell="E60" sqref="E60"/>
    </sheetView>
  </sheetViews>
  <sheetFormatPr defaultColWidth="8.85546875" defaultRowHeight="15" x14ac:dyDescent="0.25"/>
  <cols>
    <col min="1" max="1" width="50.7109375" style="8" bestFit="1" customWidth="1"/>
    <col min="2" max="2" width="44.85546875" style="8" bestFit="1" customWidth="1"/>
    <col min="3" max="3" width="13.7109375" style="9" bestFit="1" customWidth="1"/>
    <col min="4" max="4" width="11.140625" style="8" bestFit="1" customWidth="1"/>
    <col min="5" max="16384" width="8.85546875" style="8"/>
  </cols>
  <sheetData>
    <row r="1" spans="1:3" ht="26.25" x14ac:dyDescent="0.4">
      <c r="A1" s="7" t="s">
        <v>158</v>
      </c>
      <c r="C1" s="52" t="s">
        <v>157</v>
      </c>
    </row>
    <row r="2" spans="1:3" ht="10.15" customHeight="1" thickBot="1" x14ac:dyDescent="0.3"/>
    <row r="3" spans="1:3" x14ac:dyDescent="0.25">
      <c r="A3" s="10" t="str">
        <f>+'[1]Kontrol- og indtastningsark'!A3</f>
        <v>Selskab:</v>
      </c>
      <c r="B3" s="11" t="str">
        <f>+'[1]Kontrol- og indtastningsark'!B3</f>
        <v>X A/S</v>
      </c>
      <c r="C3" s="12"/>
    </row>
    <row r="4" spans="1:3" x14ac:dyDescent="0.25">
      <c r="A4" s="13" t="str">
        <f>+'[1]Kontrol- og indtastningsark'!A4</f>
        <v>CVR-nr.:</v>
      </c>
      <c r="B4" s="14" t="str">
        <f>+'[1]Kontrol- og indtastningsark'!B4</f>
        <v xml:space="preserve">XX XX XX XX </v>
      </c>
      <c r="C4" s="15"/>
    </row>
    <row r="5" spans="1:3" x14ac:dyDescent="0.25">
      <c r="A5" s="13" t="str">
        <f>+'[1]Kontrol- og indtastningsark'!A5</f>
        <v>Stiftelsesdato:</v>
      </c>
      <c r="B5" s="14" t="str">
        <f>+'[1]Kontrol- og indtastningsark'!B5</f>
        <v>DD.MM.ÅÅÅÅ</v>
      </c>
      <c r="C5" s="15"/>
    </row>
    <row r="6" spans="1:3" x14ac:dyDescent="0.25">
      <c r="A6" s="13" t="str">
        <f>+'[1]Kontrol- og indtastningsark'!A6</f>
        <v>POLKA dato som anvendes (primo, ultimo eller faktisk)</v>
      </c>
      <c r="B6" s="14" t="str">
        <f>+'[1]Kontrol- og indtastningsark'!B6</f>
        <v>01.01.20XX</v>
      </c>
      <c r="C6" s="15"/>
    </row>
    <row r="7" spans="1:3" x14ac:dyDescent="0.25">
      <c r="A7" s="13" t="str">
        <f>+'[1]Kontrol- og indtastningsark'!A7</f>
        <v>POLKA-dokumentation</v>
      </c>
      <c r="B7" s="14" t="str">
        <f>+'[1]Kontrol- og indtastningsark'!B7</f>
        <v>"Endelig prisloftsafgørelse 20XX"</v>
      </c>
      <c r="C7" s="15"/>
    </row>
    <row r="8" spans="1:3" x14ac:dyDescent="0.25">
      <c r="A8" s="13" t="str">
        <f>+'[1]Kontrol- og indtastningsark'!A8</f>
        <v>Prisloftsafgørelse 2011:</v>
      </c>
      <c r="B8" s="14" t="str">
        <f>+'[1]Kontrol- og indtastningsark'!B8</f>
        <v>DD.MM.ÅÅÅÅ</v>
      </c>
      <c r="C8" s="15"/>
    </row>
    <row r="9" spans="1:3" ht="15.75" thickBot="1" x14ac:dyDescent="0.3">
      <c r="A9" s="16" t="str">
        <f>+'[2]Kontrol- og indtastningsark'!A9</f>
        <v>Forsyningsart:</v>
      </c>
      <c r="B9" s="51" t="s">
        <v>147</v>
      </c>
      <c r="C9" s="18"/>
    </row>
    <row r="10" spans="1:3" ht="10.15" customHeight="1" thickBot="1" x14ac:dyDescent="0.3"/>
    <row r="11" spans="1:3" x14ac:dyDescent="0.25">
      <c r="A11" s="10" t="str">
        <f>+'Kontrol- og indtastningsark'!B14</f>
        <v>Nedskrevet standardværdi jf. POLKA-katalog:</v>
      </c>
      <c r="B11" s="20"/>
      <c r="C11" s="12"/>
    </row>
    <row r="12" spans="1:3" x14ac:dyDescent="0.25">
      <c r="A12" s="21" t="str">
        <f>+'Kontrol- og indtastningsark'!B15</f>
        <v>Produktionsanlæg</v>
      </c>
      <c r="B12" s="22"/>
      <c r="C12" s="15">
        <f>+'Kontrol- og indtastningsark'!D15</f>
        <v>0</v>
      </c>
    </row>
    <row r="13" spans="1:3" x14ac:dyDescent="0.25">
      <c r="A13" s="21" t="str">
        <f>+'Kontrol- og indtastningsark'!B16</f>
        <v>Distributionsanlæg</v>
      </c>
      <c r="B13" s="22"/>
      <c r="C13" s="15">
        <f>+'Kontrol- og indtastningsark'!D16</f>
        <v>0</v>
      </c>
    </row>
    <row r="14" spans="1:3" x14ac:dyDescent="0.25">
      <c r="A14" s="21" t="str">
        <f>+'Kontrol- og indtastningsark'!B17</f>
        <v>Fællesfunktionsanlæg</v>
      </c>
      <c r="B14" s="22"/>
      <c r="C14" s="15">
        <f>+'Kontrol- og indtastningsark'!D17</f>
        <v>0</v>
      </c>
    </row>
    <row r="15" spans="1:3" x14ac:dyDescent="0.25">
      <c r="A15" s="13" t="str">
        <f>+'Kontrol- og indtastningsark'!B18</f>
        <v>Nedskrevet standardværdi i alt</v>
      </c>
      <c r="B15" s="23"/>
      <c r="C15" s="24">
        <f>SUM(C12:C14)</f>
        <v>0</v>
      </c>
    </row>
    <row r="16" spans="1:3" x14ac:dyDescent="0.25">
      <c r="A16" s="21" t="s">
        <v>4</v>
      </c>
      <c r="B16" s="22"/>
      <c r="C16" s="15">
        <f>+'Kontrol- og indtastningsark'!D22</f>
        <v>0</v>
      </c>
    </row>
    <row r="17" spans="1:3" ht="15.75" thickBot="1" x14ac:dyDescent="0.3">
      <c r="A17" s="16" t="s">
        <v>16</v>
      </c>
      <c r="B17" s="26"/>
      <c r="C17" s="27">
        <f>SUM(C15:C16)</f>
        <v>0</v>
      </c>
    </row>
    <row r="18" spans="1:3" ht="10.15" customHeight="1" thickBot="1" x14ac:dyDescent="0.3"/>
    <row r="19" spans="1:3" x14ac:dyDescent="0.25">
      <c r="A19" s="10" t="s">
        <v>60</v>
      </c>
      <c r="B19" s="11"/>
      <c r="C19" s="12"/>
    </row>
    <row r="20" spans="1:3" x14ac:dyDescent="0.25">
      <c r="A20" s="21" t="str">
        <f t="shared" ref="A20:A25" si="0">+A12</f>
        <v>Produktionsanlæg</v>
      </c>
      <c r="B20" s="22"/>
      <c r="C20" s="15">
        <f>+'Kontrol- og indtastningsark'!D40</f>
        <v>0</v>
      </c>
    </row>
    <row r="21" spans="1:3" x14ac:dyDescent="0.25">
      <c r="A21" s="21" t="str">
        <f t="shared" si="0"/>
        <v>Distributionsanlæg</v>
      </c>
      <c r="B21" s="22"/>
      <c r="C21" s="15">
        <f>+'Kontrol- og indtastningsark'!D41</f>
        <v>0</v>
      </c>
    </row>
    <row r="22" spans="1:3" x14ac:dyDescent="0.25">
      <c r="A22" s="21" t="str">
        <f t="shared" si="0"/>
        <v>Fællesfunktionsanlæg</v>
      </c>
      <c r="B22" s="22"/>
      <c r="C22" s="15">
        <f>+'Kontrol- og indtastningsark'!D42</f>
        <v>0</v>
      </c>
    </row>
    <row r="23" spans="1:3" x14ac:dyDescent="0.25">
      <c r="A23" s="13" t="str">
        <f t="shared" si="0"/>
        <v>Nedskrevet standardværdi i alt</v>
      </c>
      <c r="B23" s="23"/>
      <c r="C23" s="24">
        <f>SUM(C20:C22)</f>
        <v>0</v>
      </c>
    </row>
    <row r="24" spans="1:3" x14ac:dyDescent="0.25">
      <c r="A24" s="21" t="str">
        <f t="shared" si="0"/>
        <v>Øvrige aktiver</v>
      </c>
      <c r="B24" s="22"/>
      <c r="C24" s="15">
        <f>+'Kontrol- og indtastningsark'!D60+'Kontrol- og indtastningsark'!D61</f>
        <v>0</v>
      </c>
    </row>
    <row r="25" spans="1:3" ht="15.75" thickBot="1" x14ac:dyDescent="0.3">
      <c r="A25" s="16" t="str">
        <f t="shared" si="0"/>
        <v>Samlede anlægsværdier</v>
      </c>
      <c r="B25" s="26"/>
      <c r="C25" s="27">
        <f>SUM(C23:C24)</f>
        <v>0</v>
      </c>
    </row>
    <row r="26" spans="1:3" ht="10.15" customHeight="1" thickBot="1" x14ac:dyDescent="0.3"/>
    <row r="27" spans="1:3" ht="15.75" thickBot="1" x14ac:dyDescent="0.3">
      <c r="A27" s="10" t="s">
        <v>66</v>
      </c>
      <c r="B27" s="11"/>
      <c r="C27" s="12"/>
    </row>
    <row r="28" spans="1:3" x14ac:dyDescent="0.25">
      <c r="A28" s="28"/>
      <c r="B28" s="29" t="s">
        <v>63</v>
      </c>
      <c r="C28" s="12">
        <f>+C12</f>
        <v>0</v>
      </c>
    </row>
    <row r="29" spans="1:3" x14ac:dyDescent="0.25">
      <c r="A29" s="21" t="s">
        <v>7</v>
      </c>
      <c r="B29" s="30" t="s">
        <v>6</v>
      </c>
      <c r="C29" s="15">
        <f>+'Kontrol- og indtastningsark'!D48</f>
        <v>0</v>
      </c>
    </row>
    <row r="30" spans="1:3" ht="15.75" thickBot="1" x14ac:dyDescent="0.3">
      <c r="A30" s="25"/>
      <c r="B30" s="26" t="s">
        <v>46</v>
      </c>
      <c r="C30" s="27">
        <f>SUM(C28:C29)</f>
        <v>0</v>
      </c>
    </row>
    <row r="31" spans="1:3" ht="10.15" customHeight="1" thickBot="1" x14ac:dyDescent="0.3"/>
    <row r="32" spans="1:3" x14ac:dyDescent="0.25">
      <c r="A32" s="28"/>
      <c r="B32" s="11" t="s">
        <v>64</v>
      </c>
      <c r="C32" s="12">
        <f>+C13</f>
        <v>0</v>
      </c>
    </row>
    <row r="33" spans="1:5" x14ac:dyDescent="0.25">
      <c r="A33" s="21" t="s">
        <v>7</v>
      </c>
      <c r="B33" s="30" t="s">
        <v>6</v>
      </c>
      <c r="C33" s="15">
        <f>+'Kontrol- og indtastningsark'!D49</f>
        <v>0</v>
      </c>
      <c r="D33" s="9"/>
    </row>
    <row r="34" spans="1:5" ht="15.75" thickBot="1" x14ac:dyDescent="0.3">
      <c r="A34" s="25"/>
      <c r="B34" s="26" t="s">
        <v>46</v>
      </c>
      <c r="C34" s="27">
        <f>SUM(C32:C33)</f>
        <v>0</v>
      </c>
      <c r="E34" s="9"/>
    </row>
    <row r="35" spans="1:5" ht="10.15" customHeight="1" thickBot="1" x14ac:dyDescent="0.3"/>
    <row r="36" spans="1:5" x14ac:dyDescent="0.25">
      <c r="A36" s="28"/>
      <c r="B36" s="11" t="s">
        <v>62</v>
      </c>
      <c r="C36" s="12">
        <f>+C14</f>
        <v>0</v>
      </c>
    </row>
    <row r="37" spans="1:5" x14ac:dyDescent="0.25">
      <c r="A37" s="21" t="s">
        <v>7</v>
      </c>
      <c r="B37" s="30" t="s">
        <v>6</v>
      </c>
      <c r="C37" s="15">
        <f>+'Kontrol- og indtastningsark'!D50</f>
        <v>0</v>
      </c>
    </row>
    <row r="38" spans="1:5" ht="15.75" thickBot="1" x14ac:dyDescent="0.3">
      <c r="A38" s="25"/>
      <c r="B38" s="26" t="s">
        <v>46</v>
      </c>
      <c r="C38" s="27">
        <f>SUM(C36:C37)</f>
        <v>0</v>
      </c>
    </row>
    <row r="39" spans="1:5" ht="10.15" customHeight="1" thickBot="1" x14ac:dyDescent="0.3"/>
    <row r="40" spans="1:5" x14ac:dyDescent="0.25">
      <c r="A40" s="28"/>
      <c r="B40" s="11" t="s">
        <v>61</v>
      </c>
      <c r="C40" s="12">
        <f>+C16</f>
        <v>0</v>
      </c>
    </row>
    <row r="41" spans="1:5" x14ac:dyDescent="0.25">
      <c r="A41" s="21" t="s">
        <v>8</v>
      </c>
      <c r="B41" s="22" t="s">
        <v>127</v>
      </c>
      <c r="C41" s="15">
        <f>+'Kontrol- og indtastningsark'!D61</f>
        <v>0</v>
      </c>
    </row>
    <row r="42" spans="1:5" ht="15.75" thickBot="1" x14ac:dyDescent="0.3">
      <c r="A42" s="25"/>
      <c r="B42" s="26" t="s">
        <v>46</v>
      </c>
      <c r="C42" s="27">
        <f>SUM(C40:C41)</f>
        <v>0</v>
      </c>
    </row>
    <row r="43" spans="1:5" ht="10.15" customHeight="1" thickBot="1" x14ac:dyDescent="0.3"/>
    <row r="44" spans="1:5" ht="15.75" thickBot="1" x14ac:dyDescent="0.3">
      <c r="A44" s="49"/>
      <c r="B44" s="42" t="s">
        <v>65</v>
      </c>
      <c r="C44" s="50">
        <f>+C30+C34+C38+C42</f>
        <v>0</v>
      </c>
    </row>
    <row r="45" spans="1:5" ht="15.75" thickBot="1" x14ac:dyDescent="0.3">
      <c r="C45" s="47" t="str">
        <f>IF(C44=C25,"","FEJL")</f>
        <v/>
      </c>
    </row>
    <row r="46" spans="1:5" ht="15.75" thickBot="1" x14ac:dyDescent="0.3">
      <c r="A46" s="39" t="s">
        <v>67</v>
      </c>
      <c r="B46" s="40"/>
      <c r="C46" s="41"/>
    </row>
    <row r="47" spans="1:5" x14ac:dyDescent="0.25">
      <c r="A47" s="28"/>
      <c r="B47" s="20" t="s">
        <v>117</v>
      </c>
      <c r="C47" s="12"/>
    </row>
    <row r="48" spans="1:5" x14ac:dyDescent="0.25">
      <c r="A48" s="21"/>
      <c r="B48" s="22" t="s">
        <v>83</v>
      </c>
      <c r="C48" s="15">
        <f>+C30</f>
        <v>0</v>
      </c>
    </row>
    <row r="49" spans="1:4" x14ac:dyDescent="0.25">
      <c r="A49" s="21"/>
      <c r="B49" s="22"/>
      <c r="C49" s="15"/>
      <c r="D49" s="9"/>
    </row>
    <row r="50" spans="1:4" x14ac:dyDescent="0.25">
      <c r="A50" s="21" t="s">
        <v>10</v>
      </c>
      <c r="B50" s="22" t="s">
        <v>71</v>
      </c>
      <c r="C50" s="15">
        <f>-'Kontrol- og indtastningsark'!D80</f>
        <v>0</v>
      </c>
    </row>
    <row r="51" spans="1:4" x14ac:dyDescent="0.25">
      <c r="A51" s="21" t="s">
        <v>131</v>
      </c>
      <c r="B51" s="22" t="s">
        <v>72</v>
      </c>
      <c r="C51" s="15">
        <f>+'Kontrol- og indtastningsark'!D90</f>
        <v>0</v>
      </c>
    </row>
    <row r="52" spans="1:4" ht="15.75" thickBot="1" x14ac:dyDescent="0.3">
      <c r="A52" s="25"/>
      <c r="B52" s="26" t="s">
        <v>116</v>
      </c>
      <c r="C52" s="27">
        <f>SUM(C48:C51)</f>
        <v>0</v>
      </c>
    </row>
    <row r="53" spans="1:4" ht="10.15" customHeight="1" thickBot="1" x14ac:dyDescent="0.3"/>
    <row r="54" spans="1:4" x14ac:dyDescent="0.25">
      <c r="A54" s="28"/>
      <c r="B54" s="20" t="s">
        <v>118</v>
      </c>
      <c r="C54" s="12"/>
    </row>
    <row r="55" spans="1:4" x14ac:dyDescent="0.25">
      <c r="A55" s="21"/>
      <c r="B55" s="22" t="s">
        <v>84</v>
      </c>
      <c r="C55" s="15">
        <f>+C34</f>
        <v>0</v>
      </c>
    </row>
    <row r="56" spans="1:4" x14ac:dyDescent="0.25">
      <c r="A56" s="21" t="s">
        <v>140</v>
      </c>
      <c r="B56" s="22" t="s">
        <v>71</v>
      </c>
      <c r="C56" s="15">
        <f>-'Kontrol- og indtastningsark'!D84-'Kontrol- og indtastningsark'!D85</f>
        <v>0</v>
      </c>
    </row>
    <row r="57" spans="1:4" x14ac:dyDescent="0.25">
      <c r="A57" s="21" t="s">
        <v>131</v>
      </c>
      <c r="B57" s="22" t="s">
        <v>72</v>
      </c>
      <c r="C57" s="15">
        <f>+'Kontrol- og indtastningsark'!D91</f>
        <v>0</v>
      </c>
    </row>
    <row r="58" spans="1:4" ht="15.75" thickBot="1" x14ac:dyDescent="0.3">
      <c r="A58" s="25"/>
      <c r="B58" s="26" t="s">
        <v>73</v>
      </c>
      <c r="C58" s="27">
        <f>SUM(C55:C57)</f>
        <v>0</v>
      </c>
    </row>
    <row r="59" spans="1:4" ht="10.15" customHeight="1" thickBot="1" x14ac:dyDescent="0.3"/>
    <row r="60" spans="1:4" x14ac:dyDescent="0.25">
      <c r="A60" s="28"/>
      <c r="B60" s="20" t="s">
        <v>119</v>
      </c>
      <c r="C60" s="12"/>
    </row>
    <row r="61" spans="1:4" x14ac:dyDescent="0.25">
      <c r="A61" s="21"/>
      <c r="B61" s="22" t="s">
        <v>85</v>
      </c>
      <c r="C61" s="15">
        <f>+C38</f>
        <v>0</v>
      </c>
    </row>
    <row r="62" spans="1:4" x14ac:dyDescent="0.25">
      <c r="A62" s="21" t="s">
        <v>9</v>
      </c>
      <c r="B62" s="22" t="s">
        <v>70</v>
      </c>
      <c r="C62" s="15">
        <f>-'Kontrol- og indtastningsark'!D70+'Kontrol- og indtastningsark'!D71</f>
        <v>0</v>
      </c>
    </row>
    <row r="63" spans="1:4" x14ac:dyDescent="0.25">
      <c r="A63" s="21" t="s">
        <v>10</v>
      </c>
      <c r="B63" s="22" t="s">
        <v>74</v>
      </c>
      <c r="C63" s="15">
        <f>-C50</f>
        <v>0</v>
      </c>
    </row>
    <row r="64" spans="1:4" x14ac:dyDescent="0.25">
      <c r="A64" s="21" t="s">
        <v>10</v>
      </c>
      <c r="B64" s="22" t="s">
        <v>75</v>
      </c>
      <c r="C64" s="15">
        <f>-C56</f>
        <v>0</v>
      </c>
    </row>
    <row r="65" spans="1:3" x14ac:dyDescent="0.25">
      <c r="A65" s="21" t="s">
        <v>131</v>
      </c>
      <c r="B65" s="22" t="s">
        <v>72</v>
      </c>
      <c r="C65" s="15">
        <f>+'Kontrol- og indtastningsark'!D92</f>
        <v>0</v>
      </c>
    </row>
    <row r="66" spans="1:3" ht="15.75" thickBot="1" x14ac:dyDescent="0.3">
      <c r="A66" s="25"/>
      <c r="B66" s="26" t="s">
        <v>76</v>
      </c>
      <c r="C66" s="27">
        <f>SUM(C61:C65)</f>
        <v>0</v>
      </c>
    </row>
    <row r="67" spans="1:3" ht="10.15" customHeight="1" thickBot="1" x14ac:dyDescent="0.3"/>
    <row r="68" spans="1:3" x14ac:dyDescent="0.25">
      <c r="A68" s="28"/>
      <c r="B68" s="20" t="s">
        <v>77</v>
      </c>
      <c r="C68" s="12"/>
    </row>
    <row r="69" spans="1:3" ht="15.75" thickBot="1" x14ac:dyDescent="0.3">
      <c r="A69" s="25" t="s">
        <v>9</v>
      </c>
      <c r="B69" s="17" t="s">
        <v>161</v>
      </c>
      <c r="C69" s="27">
        <f>-C62</f>
        <v>0</v>
      </c>
    </row>
    <row r="70" spans="1:3" ht="10.15" customHeight="1" thickBot="1" x14ac:dyDescent="0.3"/>
    <row r="71" spans="1:3" ht="15.75" thickBot="1" x14ac:dyDescent="0.3">
      <c r="A71" s="49"/>
      <c r="B71" s="42" t="s">
        <v>78</v>
      </c>
      <c r="C71" s="50">
        <f>+C52+C58+C66+C69</f>
        <v>0</v>
      </c>
    </row>
    <row r="72" spans="1:3" x14ac:dyDescent="0.25">
      <c r="C72" s="47" t="str">
        <f>IF(C71=C44,"","FEJL")</f>
        <v/>
      </c>
    </row>
  </sheetData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A1:F95"/>
  <sheetViews>
    <sheetView topLeftCell="A21" zoomScale="110" zoomScaleNormal="110" workbookViewId="0">
      <selection activeCell="E53" sqref="E53"/>
    </sheetView>
  </sheetViews>
  <sheetFormatPr defaultColWidth="8.85546875" defaultRowHeight="15" x14ac:dyDescent="0.25"/>
  <cols>
    <col min="1" max="1" width="54.28515625" style="8" customWidth="1"/>
    <col min="2" max="2" width="44.85546875" style="8" bestFit="1" customWidth="1"/>
    <col min="3" max="3" width="5.85546875" style="8" customWidth="1"/>
    <col min="4" max="4" width="13.7109375" style="9" bestFit="1" customWidth="1"/>
    <col min="5" max="5" width="11.140625" style="8" bestFit="1" customWidth="1"/>
    <col min="6" max="16384" width="8.85546875" style="8"/>
  </cols>
  <sheetData>
    <row r="1" spans="1:6" ht="26.25" x14ac:dyDescent="0.4">
      <c r="A1" s="7" t="s">
        <v>159</v>
      </c>
      <c r="D1" s="52"/>
      <c r="F1" s="19"/>
    </row>
    <row r="2" spans="1:6" ht="15.75" thickBot="1" x14ac:dyDescent="0.3">
      <c r="F2" s="31"/>
    </row>
    <row r="3" spans="1:6" x14ac:dyDescent="0.25">
      <c r="A3" s="10" t="s">
        <v>0</v>
      </c>
      <c r="B3" s="1" t="s">
        <v>142</v>
      </c>
      <c r="C3" s="1"/>
      <c r="D3" s="2"/>
    </row>
    <row r="4" spans="1:6" x14ac:dyDescent="0.25">
      <c r="A4" s="13" t="s">
        <v>11</v>
      </c>
      <c r="B4" s="3" t="s">
        <v>143</v>
      </c>
      <c r="C4" s="3"/>
      <c r="D4" s="4"/>
    </row>
    <row r="5" spans="1:6" x14ac:dyDescent="0.25">
      <c r="A5" s="13" t="s">
        <v>12</v>
      </c>
      <c r="B5" s="3" t="s">
        <v>144</v>
      </c>
      <c r="C5" s="3"/>
      <c r="D5" s="4"/>
    </row>
    <row r="6" spans="1:6" x14ac:dyDescent="0.25">
      <c r="A6" s="13" t="s">
        <v>59</v>
      </c>
      <c r="B6" s="3">
        <v>2010</v>
      </c>
      <c r="C6" s="3"/>
      <c r="D6" s="4"/>
    </row>
    <row r="7" spans="1:6" x14ac:dyDescent="0.25">
      <c r="A7" s="13" t="s">
        <v>113</v>
      </c>
      <c r="B7" s="3">
        <v>2011</v>
      </c>
      <c r="C7" s="3"/>
      <c r="D7" s="4"/>
    </row>
    <row r="8" spans="1:6" x14ac:dyDescent="0.25">
      <c r="A8" s="13" t="s">
        <v>5</v>
      </c>
      <c r="B8" s="34" t="s">
        <v>145</v>
      </c>
      <c r="C8" s="34"/>
      <c r="D8" s="4"/>
    </row>
    <row r="9" spans="1:6" x14ac:dyDescent="0.25">
      <c r="A9" s="13" t="s">
        <v>68</v>
      </c>
      <c r="B9" s="34" t="s">
        <v>69</v>
      </c>
      <c r="C9" s="34"/>
      <c r="D9" s="4"/>
    </row>
    <row r="10" spans="1:6" x14ac:dyDescent="0.25">
      <c r="A10" s="13" t="s">
        <v>25</v>
      </c>
      <c r="B10" s="3" t="s">
        <v>144</v>
      </c>
      <c r="C10" s="3"/>
      <c r="D10" s="4"/>
    </row>
    <row r="11" spans="1:6" ht="15.75" thickBot="1" x14ac:dyDescent="0.3">
      <c r="A11" s="16" t="s">
        <v>26</v>
      </c>
      <c r="B11" s="5" t="s">
        <v>144</v>
      </c>
      <c r="C11" s="5"/>
      <c r="D11" s="6"/>
    </row>
    <row r="12" spans="1:6" ht="15.75" thickBot="1" x14ac:dyDescent="0.3">
      <c r="A12" s="19"/>
    </row>
    <row r="13" spans="1:6" ht="15.75" thickBot="1" x14ac:dyDescent="0.3">
      <c r="A13" s="39" t="s">
        <v>98</v>
      </c>
      <c r="B13" s="40"/>
      <c r="C13" s="40"/>
      <c r="D13" s="41"/>
    </row>
    <row r="14" spans="1:6" s="22" customFormat="1" x14ac:dyDescent="0.25">
      <c r="A14" s="10" t="s">
        <v>31</v>
      </c>
      <c r="B14" s="20" t="s">
        <v>33</v>
      </c>
      <c r="C14" s="20"/>
      <c r="D14" s="12"/>
    </row>
    <row r="15" spans="1:6" x14ac:dyDescent="0.25">
      <c r="A15" s="21" t="s">
        <v>13</v>
      </c>
      <c r="B15" s="22" t="s">
        <v>1</v>
      </c>
      <c r="C15" s="22"/>
      <c r="D15" s="4">
        <v>0</v>
      </c>
    </row>
    <row r="16" spans="1:6" x14ac:dyDescent="0.25">
      <c r="A16" s="21" t="s">
        <v>14</v>
      </c>
      <c r="B16" s="22" t="s">
        <v>2</v>
      </c>
      <c r="C16" s="22"/>
      <c r="D16" s="4">
        <v>0</v>
      </c>
    </row>
    <row r="17" spans="1:4" x14ac:dyDescent="0.25">
      <c r="A17" s="21" t="s">
        <v>15</v>
      </c>
      <c r="B17" s="22" t="s">
        <v>3</v>
      </c>
      <c r="C17" s="22"/>
      <c r="D17" s="4">
        <v>0</v>
      </c>
    </row>
    <row r="18" spans="1:4" x14ac:dyDescent="0.25">
      <c r="A18" s="21"/>
      <c r="B18" s="23" t="s">
        <v>20</v>
      </c>
      <c r="C18" s="23"/>
      <c r="D18" s="24">
        <f>SUM(D15:D17)</f>
        <v>0</v>
      </c>
    </row>
    <row r="19" spans="1:4" x14ac:dyDescent="0.25">
      <c r="A19" s="21" t="s">
        <v>18</v>
      </c>
      <c r="B19" s="30" t="s">
        <v>17</v>
      </c>
      <c r="C19" s="30"/>
      <c r="D19" s="33">
        <v>0</v>
      </c>
    </row>
    <row r="20" spans="1:4" x14ac:dyDescent="0.25">
      <c r="A20" s="21"/>
      <c r="B20" s="48" t="str">
        <f>IF(D20&lt;1,"OK-STEMMER","FORSKEL BALANCEVÆRDI STEMMER IKKE?")</f>
        <v>OK-STEMMER</v>
      </c>
      <c r="C20" s="23"/>
      <c r="D20" s="32">
        <f>+D18-D19</f>
        <v>0</v>
      </c>
    </row>
    <row r="21" spans="1:4" x14ac:dyDescent="0.25">
      <c r="A21" s="21"/>
      <c r="B21" s="23"/>
      <c r="C21" s="23"/>
      <c r="D21" s="24"/>
    </row>
    <row r="22" spans="1:4" x14ac:dyDescent="0.25">
      <c r="A22" s="21" t="s">
        <v>22</v>
      </c>
      <c r="B22" s="22" t="s">
        <v>19</v>
      </c>
      <c r="C22" s="22"/>
      <c r="D22" s="4">
        <v>0</v>
      </c>
    </row>
    <row r="23" spans="1:4" x14ac:dyDescent="0.25">
      <c r="A23" s="21"/>
      <c r="B23" s="23" t="s">
        <v>82</v>
      </c>
      <c r="C23" s="23"/>
      <c r="D23" s="24">
        <f>+D18+D22</f>
        <v>0</v>
      </c>
    </row>
    <row r="24" spans="1:4" x14ac:dyDescent="0.25">
      <c r="A24" s="21"/>
      <c r="B24" s="23"/>
      <c r="C24" s="23"/>
      <c r="D24" s="15"/>
    </row>
    <row r="25" spans="1:4" x14ac:dyDescent="0.25">
      <c r="A25" s="13"/>
      <c r="B25" s="22"/>
      <c r="C25" s="22"/>
      <c r="D25" s="15"/>
    </row>
    <row r="26" spans="1:4" s="22" customFormat="1" x14ac:dyDescent="0.25">
      <c r="A26" s="13" t="s">
        <v>31</v>
      </c>
      <c r="B26" s="23" t="s">
        <v>21</v>
      </c>
      <c r="C26" s="23" t="s">
        <v>32</v>
      </c>
      <c r="D26" s="15"/>
    </row>
    <row r="27" spans="1:4" x14ac:dyDescent="0.25">
      <c r="A27" s="21" t="s">
        <v>23</v>
      </c>
      <c r="B27" s="22" t="s">
        <v>24</v>
      </c>
      <c r="C27" s="22"/>
      <c r="D27" s="4">
        <v>0</v>
      </c>
    </row>
    <row r="28" spans="1:4" x14ac:dyDescent="0.25">
      <c r="A28" s="21" t="s">
        <v>28</v>
      </c>
      <c r="B28" s="22" t="s">
        <v>29</v>
      </c>
      <c r="C28" s="34" t="s">
        <v>146</v>
      </c>
      <c r="D28" s="4">
        <v>0</v>
      </c>
    </row>
    <row r="29" spans="1:4" x14ac:dyDescent="0.25">
      <c r="A29" s="21"/>
      <c r="B29" s="48" t="str">
        <f>IF(D29&lt;1,"OK-STEMMER","FORSKEL TIL POLKA?")</f>
        <v>OK-STEMMER</v>
      </c>
      <c r="C29" s="23"/>
      <c r="D29" s="15">
        <f>+D27-D28</f>
        <v>0</v>
      </c>
    </row>
    <row r="30" spans="1:4" x14ac:dyDescent="0.25">
      <c r="A30" s="21"/>
      <c r="B30" s="23"/>
      <c r="C30" s="23"/>
      <c r="D30" s="15"/>
    </row>
    <row r="31" spans="1:4" x14ac:dyDescent="0.25">
      <c r="A31" s="21" t="s">
        <v>23</v>
      </c>
      <c r="B31" s="22" t="s">
        <v>30</v>
      </c>
      <c r="C31" s="22"/>
      <c r="D31" s="4">
        <v>0</v>
      </c>
    </row>
    <row r="32" spans="1:4" x14ac:dyDescent="0.25">
      <c r="A32" s="21" t="s">
        <v>27</v>
      </c>
      <c r="B32" s="22" t="s">
        <v>29</v>
      </c>
      <c r="C32" s="34" t="s">
        <v>146</v>
      </c>
      <c r="D32" s="4">
        <v>0</v>
      </c>
    </row>
    <row r="33" spans="1:4" x14ac:dyDescent="0.25">
      <c r="A33" s="21"/>
      <c r="B33" s="48" t="str">
        <f>IF(D33&lt;1,"OK-STEMMER","FORSKEL TIL POLKA?")</f>
        <v>OK-STEMMER</v>
      </c>
      <c r="C33" s="23"/>
      <c r="D33" s="15">
        <f>+D31-D32</f>
        <v>0</v>
      </c>
    </row>
    <row r="34" spans="1:4" ht="15.75" thickBot="1" x14ac:dyDescent="0.3">
      <c r="A34" s="25"/>
      <c r="B34" s="26"/>
      <c r="C34" s="26"/>
      <c r="D34" s="18"/>
    </row>
    <row r="35" spans="1:4" ht="15.75" thickBot="1" x14ac:dyDescent="0.3"/>
    <row r="36" spans="1:4" ht="15.75" thickBot="1" x14ac:dyDescent="0.3">
      <c r="A36" s="39" t="s">
        <v>47</v>
      </c>
      <c r="B36" s="40"/>
      <c r="C36" s="40"/>
      <c r="D36" s="41"/>
    </row>
    <row r="37" spans="1:4" x14ac:dyDescent="0.25">
      <c r="A37" s="21" t="s">
        <v>34</v>
      </c>
      <c r="B37" s="22"/>
      <c r="C37" s="22"/>
      <c r="D37" s="15"/>
    </row>
    <row r="38" spans="1:4" ht="15.75" thickBot="1" x14ac:dyDescent="0.3"/>
    <row r="39" spans="1:4" ht="15.75" thickBot="1" x14ac:dyDescent="0.3">
      <c r="A39" s="39" t="s">
        <v>35</v>
      </c>
      <c r="B39" s="40"/>
      <c r="C39" s="40"/>
      <c r="D39" s="41"/>
    </row>
    <row r="40" spans="1:4" x14ac:dyDescent="0.25">
      <c r="A40" s="21" t="s">
        <v>39</v>
      </c>
      <c r="B40" s="22" t="s">
        <v>1</v>
      </c>
      <c r="C40" s="22"/>
      <c r="D40" s="4">
        <v>0</v>
      </c>
    </row>
    <row r="41" spans="1:4" x14ac:dyDescent="0.25">
      <c r="A41" s="21" t="s">
        <v>40</v>
      </c>
      <c r="B41" s="22" t="s">
        <v>2</v>
      </c>
      <c r="C41" s="22"/>
      <c r="D41" s="4">
        <v>0</v>
      </c>
    </row>
    <row r="42" spans="1:4" x14ac:dyDescent="0.25">
      <c r="A42" s="21" t="s">
        <v>41</v>
      </c>
      <c r="B42" s="22" t="s">
        <v>3</v>
      </c>
      <c r="C42" s="22"/>
      <c r="D42" s="4">
        <v>0</v>
      </c>
    </row>
    <row r="43" spans="1:4" x14ac:dyDescent="0.25">
      <c r="A43" s="21"/>
      <c r="B43" s="22"/>
      <c r="C43" s="22"/>
      <c r="D43" s="36"/>
    </row>
    <row r="44" spans="1:4" x14ac:dyDescent="0.25">
      <c r="A44" s="21" t="s">
        <v>48</v>
      </c>
      <c r="B44" s="22" t="s">
        <v>1</v>
      </c>
      <c r="C44" s="22"/>
      <c r="D44" s="15">
        <f>+D15</f>
        <v>0</v>
      </c>
    </row>
    <row r="45" spans="1:4" x14ac:dyDescent="0.25">
      <c r="A45" s="21" t="s">
        <v>49</v>
      </c>
      <c r="B45" s="22" t="s">
        <v>2</v>
      </c>
      <c r="C45" s="22"/>
      <c r="D45" s="15">
        <f>+D16</f>
        <v>0</v>
      </c>
    </row>
    <row r="46" spans="1:4" x14ac:dyDescent="0.25">
      <c r="A46" s="21" t="s">
        <v>50</v>
      </c>
      <c r="B46" s="22" t="s">
        <v>3</v>
      </c>
      <c r="C46" s="22"/>
      <c r="D46" s="15">
        <f>+D17</f>
        <v>0</v>
      </c>
    </row>
    <row r="47" spans="1:4" x14ac:dyDescent="0.25">
      <c r="A47" s="21"/>
      <c r="B47" s="22"/>
      <c r="C47" s="22"/>
      <c r="D47" s="15"/>
    </row>
    <row r="48" spans="1:4" x14ac:dyDescent="0.25">
      <c r="A48" s="21" t="s">
        <v>45</v>
      </c>
      <c r="B48" s="22" t="s">
        <v>42</v>
      </c>
      <c r="C48" s="22"/>
      <c r="D48" s="15">
        <f>+D40-D44</f>
        <v>0</v>
      </c>
    </row>
    <row r="49" spans="1:4" x14ac:dyDescent="0.25">
      <c r="A49" s="21" t="s">
        <v>45</v>
      </c>
      <c r="B49" s="22" t="s">
        <v>43</v>
      </c>
      <c r="C49" s="22"/>
      <c r="D49" s="15">
        <f>+D41-D45</f>
        <v>0</v>
      </c>
    </row>
    <row r="50" spans="1:4" x14ac:dyDescent="0.25">
      <c r="A50" s="21" t="s">
        <v>45</v>
      </c>
      <c r="B50" s="22" t="s">
        <v>44</v>
      </c>
      <c r="C50" s="22"/>
      <c r="D50" s="15">
        <f>+D42-D46</f>
        <v>0</v>
      </c>
    </row>
    <row r="51" spans="1:4" x14ac:dyDescent="0.25">
      <c r="A51" s="21"/>
      <c r="B51" s="22"/>
      <c r="C51" s="22"/>
      <c r="D51" s="15"/>
    </row>
    <row r="52" spans="1:4" x14ac:dyDescent="0.25">
      <c r="A52" s="21" t="s">
        <v>36</v>
      </c>
      <c r="B52" s="22"/>
      <c r="C52" s="22"/>
      <c r="D52" s="15"/>
    </row>
    <row r="53" spans="1:4" x14ac:dyDescent="0.25">
      <c r="A53" s="53" t="s">
        <v>38</v>
      </c>
      <c r="B53" s="54" t="s">
        <v>37</v>
      </c>
      <c r="C53" s="54"/>
      <c r="D53" s="55">
        <v>0</v>
      </c>
    </row>
    <row r="54" spans="1:4" x14ac:dyDescent="0.25">
      <c r="A54" s="53" t="s">
        <v>23</v>
      </c>
      <c r="B54" s="54" t="s">
        <v>24</v>
      </c>
      <c r="C54" s="54"/>
      <c r="D54" s="55">
        <f>+D27</f>
        <v>0</v>
      </c>
    </row>
    <row r="55" spans="1:4" x14ac:dyDescent="0.25">
      <c r="A55" s="53"/>
      <c r="B55" s="56" t="str">
        <f>IF(D55&lt;1,"OK-STEMMER","FORSKEL TIL POLKA?")</f>
        <v>OK-STEMMER</v>
      </c>
      <c r="C55" s="57"/>
      <c r="D55" s="55">
        <f>+D53-D54</f>
        <v>0</v>
      </c>
    </row>
    <row r="56" spans="1:4" ht="15.75" thickBot="1" x14ac:dyDescent="0.3">
      <c r="A56" s="25"/>
      <c r="B56" s="17"/>
      <c r="C56" s="17"/>
      <c r="D56" s="18"/>
    </row>
    <row r="57" spans="1:4" x14ac:dyDescent="0.25">
      <c r="A57" s="22"/>
      <c r="B57" s="22"/>
      <c r="D57" s="35"/>
    </row>
    <row r="58" spans="1:4" ht="15.75" thickBot="1" x14ac:dyDescent="0.3"/>
    <row r="59" spans="1:4" ht="15.75" thickBot="1" x14ac:dyDescent="0.3">
      <c r="A59" s="39" t="s">
        <v>135</v>
      </c>
      <c r="B59" s="42"/>
      <c r="C59" s="42"/>
      <c r="D59" s="50"/>
    </row>
    <row r="60" spans="1:4" x14ac:dyDescent="0.25">
      <c r="A60" s="21" t="s">
        <v>130</v>
      </c>
      <c r="B60" s="11" t="s">
        <v>4</v>
      </c>
      <c r="C60" s="11"/>
      <c r="D60" s="12">
        <f>+D22</f>
        <v>0</v>
      </c>
    </row>
    <row r="61" spans="1:4" x14ac:dyDescent="0.25">
      <c r="A61" s="21"/>
      <c r="B61" s="22" t="s">
        <v>127</v>
      </c>
      <c r="C61" s="22"/>
      <c r="D61" s="15">
        <f>SUM(D62:D65)</f>
        <v>0</v>
      </c>
    </row>
    <row r="62" spans="1:4" x14ac:dyDescent="0.25">
      <c r="A62" s="21" t="s">
        <v>128</v>
      </c>
      <c r="B62" s="37" t="s">
        <v>129</v>
      </c>
      <c r="C62" s="22"/>
      <c r="D62" s="4">
        <v>0</v>
      </c>
    </row>
    <row r="63" spans="1:4" x14ac:dyDescent="0.25">
      <c r="A63" s="21"/>
      <c r="B63" s="37" t="s">
        <v>129</v>
      </c>
      <c r="C63" s="22"/>
      <c r="D63" s="4">
        <v>0</v>
      </c>
    </row>
    <row r="64" spans="1:4" x14ac:dyDescent="0.25">
      <c r="A64" s="21"/>
      <c r="B64" s="37" t="s">
        <v>129</v>
      </c>
      <c r="C64" s="22"/>
      <c r="D64" s="4">
        <v>0</v>
      </c>
    </row>
    <row r="65" spans="1:4" x14ac:dyDescent="0.25">
      <c r="A65" s="21"/>
      <c r="B65" s="37" t="s">
        <v>129</v>
      </c>
      <c r="C65" s="22"/>
      <c r="D65" s="4">
        <v>0</v>
      </c>
    </row>
    <row r="66" spans="1:4" ht="15.75" thickBot="1" x14ac:dyDescent="0.3">
      <c r="A66" s="25"/>
      <c r="B66" s="17"/>
      <c r="C66" s="17"/>
      <c r="D66" s="18"/>
    </row>
    <row r="67" spans="1:4" ht="15.75" thickBot="1" x14ac:dyDescent="0.3"/>
    <row r="68" spans="1:4" ht="15.75" thickBot="1" x14ac:dyDescent="0.3">
      <c r="A68" s="39" t="s">
        <v>136</v>
      </c>
      <c r="B68" s="40"/>
      <c r="C68" s="40"/>
      <c r="D68" s="41"/>
    </row>
    <row r="69" spans="1:4" x14ac:dyDescent="0.25">
      <c r="A69" s="28" t="s">
        <v>41</v>
      </c>
      <c r="B69" s="11" t="s">
        <v>3</v>
      </c>
      <c r="C69" s="11"/>
      <c r="D69" s="12">
        <f>D42</f>
        <v>0</v>
      </c>
    </row>
    <row r="70" spans="1:4" x14ac:dyDescent="0.25">
      <c r="A70" s="22" t="s">
        <v>41</v>
      </c>
      <c r="B70" s="22" t="s">
        <v>148</v>
      </c>
      <c r="C70" s="22"/>
      <c r="D70" s="4">
        <v>0</v>
      </c>
    </row>
    <row r="71" spans="1:4" x14ac:dyDescent="0.25">
      <c r="A71" s="21" t="s">
        <v>41</v>
      </c>
      <c r="B71" s="22" t="s">
        <v>149</v>
      </c>
      <c r="C71" s="22"/>
      <c r="D71" s="4">
        <v>0</v>
      </c>
    </row>
    <row r="72" spans="1:4" x14ac:dyDescent="0.25">
      <c r="A72" s="21"/>
      <c r="B72" s="22" t="s">
        <v>150</v>
      </c>
      <c r="C72" s="22"/>
      <c r="D72" s="15">
        <f>D69-D70-D71</f>
        <v>0</v>
      </c>
    </row>
    <row r="73" spans="1:4" x14ac:dyDescent="0.25">
      <c r="A73" s="21"/>
      <c r="B73" s="22"/>
      <c r="C73" s="22"/>
      <c r="D73" s="15"/>
    </row>
    <row r="74" spans="1:4" x14ac:dyDescent="0.25">
      <c r="B74" s="22"/>
      <c r="C74" s="22"/>
      <c r="D74" s="15"/>
    </row>
    <row r="75" spans="1:4" x14ac:dyDescent="0.25">
      <c r="A75" s="21"/>
      <c r="B75" s="22"/>
      <c r="C75" s="22"/>
      <c r="D75" s="15"/>
    </row>
    <row r="76" spans="1:4" ht="15.75" thickBot="1" x14ac:dyDescent="0.3">
      <c r="A76" s="25"/>
      <c r="B76" s="17"/>
      <c r="C76" s="17"/>
      <c r="D76" s="18"/>
    </row>
    <row r="77" spans="1:4" ht="15.75" thickBot="1" x14ac:dyDescent="0.3"/>
    <row r="78" spans="1:4" ht="15.75" thickBot="1" x14ac:dyDescent="0.3">
      <c r="A78" s="39" t="s">
        <v>137</v>
      </c>
      <c r="B78" s="40"/>
      <c r="C78" s="40"/>
      <c r="D78" s="41"/>
    </row>
    <row r="79" spans="1:4" x14ac:dyDescent="0.25">
      <c r="A79" s="28" t="s">
        <v>139</v>
      </c>
      <c r="B79" s="11" t="s">
        <v>1</v>
      </c>
      <c r="C79" s="11"/>
      <c r="D79" s="12">
        <f>+D40</f>
        <v>0</v>
      </c>
    </row>
    <row r="80" spans="1:4" x14ac:dyDescent="0.25">
      <c r="A80" s="21" t="s">
        <v>56</v>
      </c>
      <c r="B80" s="22" t="s">
        <v>79</v>
      </c>
      <c r="C80" s="22"/>
      <c r="D80" s="4">
        <v>0</v>
      </c>
    </row>
    <row r="81" spans="1:4" x14ac:dyDescent="0.25">
      <c r="A81" s="21"/>
      <c r="B81" s="22" t="s">
        <v>80</v>
      </c>
      <c r="C81" s="22"/>
      <c r="D81" s="15">
        <f>+D79-D80</f>
        <v>0</v>
      </c>
    </row>
    <row r="82" spans="1:4" x14ac:dyDescent="0.25">
      <c r="A82" s="21"/>
      <c r="B82" s="22"/>
      <c r="C82" s="22"/>
      <c r="D82" s="15"/>
    </row>
    <row r="83" spans="1:4" x14ac:dyDescent="0.25">
      <c r="A83" s="21" t="s">
        <v>139</v>
      </c>
      <c r="B83" s="22" t="s">
        <v>2</v>
      </c>
      <c r="C83" s="22"/>
      <c r="D83" s="15">
        <f>+D45</f>
        <v>0</v>
      </c>
    </row>
    <row r="84" spans="1:4" x14ac:dyDescent="0.25">
      <c r="A84" s="21" t="s">
        <v>56</v>
      </c>
      <c r="B84" s="22" t="s">
        <v>79</v>
      </c>
      <c r="C84" s="22"/>
      <c r="D84" s="4">
        <v>0</v>
      </c>
    </row>
    <row r="85" spans="1:4" x14ac:dyDescent="0.25">
      <c r="A85" s="21" t="s">
        <v>56</v>
      </c>
      <c r="B85" s="22" t="s">
        <v>115</v>
      </c>
      <c r="C85" s="22"/>
      <c r="D85" s="4">
        <v>0</v>
      </c>
    </row>
    <row r="86" spans="1:4" ht="15.75" thickBot="1" x14ac:dyDescent="0.3">
      <c r="A86" s="25"/>
      <c r="B86" s="17" t="s">
        <v>81</v>
      </c>
      <c r="C86" s="17"/>
      <c r="D86" s="18">
        <f>+D83-D84-D85</f>
        <v>0</v>
      </c>
    </row>
    <row r="87" spans="1:4" ht="15.75" thickBot="1" x14ac:dyDescent="0.3"/>
    <row r="88" spans="1:4" ht="15.75" thickBot="1" x14ac:dyDescent="0.3">
      <c r="A88" s="39" t="s">
        <v>138</v>
      </c>
      <c r="B88" s="40"/>
      <c r="C88" s="40"/>
      <c r="D88" s="41"/>
    </row>
    <row r="89" spans="1:4" x14ac:dyDescent="0.25">
      <c r="A89" s="28"/>
      <c r="B89" s="11" t="s">
        <v>4</v>
      </c>
      <c r="C89" s="11"/>
      <c r="D89" s="12">
        <f>+Forklæde!C42</f>
        <v>0</v>
      </c>
    </row>
    <row r="90" spans="1:4" x14ac:dyDescent="0.25">
      <c r="A90" s="21" t="s">
        <v>124</v>
      </c>
      <c r="B90" s="22" t="s">
        <v>121</v>
      </c>
      <c r="C90" s="22"/>
      <c r="D90" s="4">
        <v>0</v>
      </c>
    </row>
    <row r="91" spans="1:4" x14ac:dyDescent="0.25">
      <c r="A91" s="21" t="s">
        <v>125</v>
      </c>
      <c r="B91" s="22" t="s">
        <v>122</v>
      </c>
      <c r="C91" s="22"/>
      <c r="D91" s="4">
        <v>0</v>
      </c>
    </row>
    <row r="92" spans="1:4" x14ac:dyDescent="0.25">
      <c r="A92" s="21" t="s">
        <v>126</v>
      </c>
      <c r="B92" s="22" t="s">
        <v>71</v>
      </c>
      <c r="C92" s="22"/>
      <c r="D92" s="4">
        <v>0</v>
      </c>
    </row>
    <row r="93" spans="1:4" x14ac:dyDescent="0.25">
      <c r="A93" s="21"/>
      <c r="B93" s="22" t="s">
        <v>123</v>
      </c>
      <c r="C93" s="22"/>
      <c r="D93" s="15">
        <f>SUM(D90:D92)</f>
        <v>0</v>
      </c>
    </row>
    <row r="94" spans="1:4" x14ac:dyDescent="0.25">
      <c r="A94" s="21"/>
      <c r="B94" s="48" t="str">
        <f>IF(D93=D89,"OK-STEMMER","FORSKEL?")</f>
        <v>OK-STEMMER</v>
      </c>
      <c r="C94" s="22"/>
      <c r="D94" s="15"/>
    </row>
    <row r="95" spans="1:4" ht="15.75" thickBot="1" x14ac:dyDescent="0.3">
      <c r="A95" s="25"/>
      <c r="B95" s="17"/>
      <c r="C95" s="17"/>
      <c r="D95" s="18"/>
    </row>
  </sheetData>
  <pageMargins left="0.7" right="0.7" top="0.75" bottom="0.75" header="0.3" footer="0.3"/>
  <pageSetup paperSize="9" scale="63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F75"/>
  <sheetViews>
    <sheetView topLeftCell="A17" zoomScaleNormal="100" workbookViewId="0">
      <selection activeCell="B32" sqref="B32"/>
    </sheetView>
  </sheetViews>
  <sheetFormatPr defaultColWidth="8.85546875" defaultRowHeight="15" x14ac:dyDescent="0.25"/>
  <cols>
    <col min="1" max="1" width="54.28515625" style="8" customWidth="1"/>
    <col min="2" max="2" width="44.85546875" style="8" bestFit="1" customWidth="1"/>
    <col min="3" max="3" width="5.85546875" style="8" customWidth="1"/>
    <col min="4" max="4" width="13.7109375" style="9" bestFit="1" customWidth="1"/>
    <col min="5" max="5" width="11.140625" style="8" bestFit="1" customWidth="1"/>
    <col min="6" max="16384" width="8.85546875" style="8"/>
  </cols>
  <sheetData>
    <row r="1" spans="1:6" ht="26.25" x14ac:dyDescent="0.4">
      <c r="A1" s="7" t="s">
        <v>154</v>
      </c>
      <c r="F1" s="19"/>
    </row>
    <row r="2" spans="1:6" ht="15.75" thickBot="1" x14ac:dyDescent="0.3">
      <c r="F2" s="31"/>
    </row>
    <row r="3" spans="1:6" ht="15.75" thickBot="1" x14ac:dyDescent="0.3">
      <c r="A3" s="39" t="s">
        <v>87</v>
      </c>
      <c r="B3" s="40"/>
      <c r="C3" s="40"/>
      <c r="D3" s="41"/>
      <c r="F3" s="31"/>
    </row>
    <row r="4" spans="1:6" x14ac:dyDescent="0.25">
      <c r="A4" s="38" t="s">
        <v>51</v>
      </c>
      <c r="B4" s="37"/>
      <c r="C4" s="22"/>
      <c r="D4" s="15"/>
      <c r="F4" s="31"/>
    </row>
    <row r="5" spans="1:6" x14ac:dyDescent="0.25">
      <c r="A5" s="38" t="s">
        <v>134</v>
      </c>
      <c r="B5" s="22"/>
      <c r="C5" s="22"/>
      <c r="D5" s="15"/>
      <c r="F5" s="31"/>
    </row>
    <row r="6" spans="1:6" x14ac:dyDescent="0.25">
      <c r="A6" s="38" t="s">
        <v>102</v>
      </c>
      <c r="B6" s="22"/>
      <c r="C6" s="22"/>
      <c r="D6" s="15"/>
      <c r="F6" s="31"/>
    </row>
    <row r="7" spans="1:6" x14ac:dyDescent="0.25">
      <c r="A7" s="38" t="s">
        <v>141</v>
      </c>
      <c r="B7" s="22"/>
      <c r="C7" s="22"/>
      <c r="D7" s="15"/>
      <c r="F7" s="31"/>
    </row>
    <row r="8" spans="1:6" ht="15.75" thickBot="1" x14ac:dyDescent="0.3">
      <c r="A8" s="38"/>
      <c r="B8" s="22"/>
      <c r="C8" s="22"/>
      <c r="D8" s="15"/>
      <c r="F8" s="31"/>
    </row>
    <row r="9" spans="1:6" ht="15.75" thickBot="1" x14ac:dyDescent="0.3">
      <c r="A9" s="39" t="s">
        <v>52</v>
      </c>
      <c r="B9" s="42"/>
      <c r="C9" s="42"/>
      <c r="D9" s="50"/>
      <c r="F9" s="31"/>
    </row>
    <row r="10" spans="1:6" x14ac:dyDescent="0.25">
      <c r="A10" s="38" t="s">
        <v>53</v>
      </c>
      <c r="B10" s="22"/>
      <c r="C10" s="22"/>
      <c r="D10" s="15"/>
      <c r="F10" s="31"/>
    </row>
    <row r="11" spans="1:6" x14ac:dyDescent="0.25">
      <c r="A11" s="38" t="s">
        <v>54</v>
      </c>
      <c r="B11" s="22"/>
      <c r="C11" s="22"/>
      <c r="D11" s="15"/>
      <c r="F11" s="31"/>
    </row>
    <row r="12" spans="1:6" x14ac:dyDescent="0.25">
      <c r="A12" s="38" t="s">
        <v>55</v>
      </c>
      <c r="B12" s="22"/>
      <c r="C12" s="22"/>
      <c r="D12" s="15"/>
      <c r="F12" s="31"/>
    </row>
    <row r="13" spans="1:6" ht="15.75" thickBot="1" x14ac:dyDescent="0.3">
      <c r="A13" s="16"/>
      <c r="B13" s="17"/>
      <c r="C13" s="17"/>
      <c r="D13" s="18"/>
      <c r="F13" s="31"/>
    </row>
    <row r="14" spans="1:6" ht="15.75" thickBot="1" x14ac:dyDescent="0.3"/>
    <row r="15" spans="1:6" ht="15.75" thickBot="1" x14ac:dyDescent="0.3">
      <c r="A15" s="39" t="s">
        <v>98</v>
      </c>
      <c r="B15" s="42"/>
      <c r="C15" s="42"/>
      <c r="D15" s="50"/>
    </row>
    <row r="16" spans="1:6" x14ac:dyDescent="0.25">
      <c r="A16" s="28" t="s">
        <v>95</v>
      </c>
      <c r="B16" s="11"/>
      <c r="C16" s="11"/>
      <c r="D16" s="12"/>
    </row>
    <row r="17" spans="1:4" x14ac:dyDescent="0.25">
      <c r="A17" s="21" t="s">
        <v>96</v>
      </c>
      <c r="B17" s="22"/>
      <c r="C17" s="22"/>
      <c r="D17" s="15"/>
    </row>
    <row r="18" spans="1:4" x14ac:dyDescent="0.25">
      <c r="A18" s="21" t="s">
        <v>97</v>
      </c>
      <c r="B18" s="22"/>
      <c r="C18" s="22"/>
      <c r="D18" s="15"/>
    </row>
    <row r="19" spans="1:4" x14ac:dyDescent="0.25">
      <c r="A19" s="21" t="s">
        <v>104</v>
      </c>
      <c r="B19" s="22"/>
      <c r="C19" s="22"/>
      <c r="D19" s="15"/>
    </row>
    <row r="20" spans="1:4" ht="15.75" thickBot="1" x14ac:dyDescent="0.3">
      <c r="A20" s="25"/>
      <c r="B20" s="17"/>
      <c r="C20" s="17"/>
      <c r="D20" s="18"/>
    </row>
    <row r="21" spans="1:4" ht="15.75" thickBot="1" x14ac:dyDescent="0.3"/>
    <row r="22" spans="1:4" ht="15.75" thickBot="1" x14ac:dyDescent="0.3">
      <c r="A22" s="39" t="s">
        <v>86</v>
      </c>
      <c r="B22" s="40"/>
      <c r="C22" s="40"/>
      <c r="D22" s="41"/>
    </row>
    <row r="23" spans="1:4" x14ac:dyDescent="0.25">
      <c r="A23" s="13" t="s">
        <v>35</v>
      </c>
      <c r="B23" s="22"/>
      <c r="C23" s="22"/>
      <c r="D23" s="15"/>
    </row>
    <row r="24" spans="1:4" x14ac:dyDescent="0.25">
      <c r="A24" s="21" t="s">
        <v>88</v>
      </c>
      <c r="B24" s="22"/>
      <c r="C24" s="22"/>
      <c r="D24" s="15"/>
    </row>
    <row r="25" spans="1:4" x14ac:dyDescent="0.25">
      <c r="A25" s="21" t="s">
        <v>89</v>
      </c>
      <c r="B25" s="22"/>
      <c r="C25" s="22"/>
      <c r="D25" s="15"/>
    </row>
    <row r="26" spans="1:4" x14ac:dyDescent="0.25">
      <c r="A26" s="21" t="s">
        <v>90</v>
      </c>
      <c r="B26" s="22"/>
      <c r="C26" s="22"/>
      <c r="D26" s="15"/>
    </row>
    <row r="27" spans="1:4" x14ac:dyDescent="0.25">
      <c r="A27" s="21" t="s">
        <v>160</v>
      </c>
      <c r="B27" s="22"/>
      <c r="C27" s="22"/>
      <c r="D27" s="15"/>
    </row>
    <row r="28" spans="1:4" x14ac:dyDescent="0.25">
      <c r="A28" s="21"/>
      <c r="B28" s="22"/>
      <c r="C28" s="22"/>
      <c r="D28" s="15"/>
    </row>
    <row r="29" spans="1:4" x14ac:dyDescent="0.25">
      <c r="A29" s="13" t="s">
        <v>135</v>
      </c>
      <c r="B29" s="22"/>
      <c r="C29" s="22"/>
      <c r="D29" s="15"/>
    </row>
    <row r="30" spans="1:4" x14ac:dyDescent="0.25">
      <c r="A30" s="21" t="s">
        <v>132</v>
      </c>
      <c r="B30" s="22"/>
      <c r="C30" s="22"/>
      <c r="D30" s="15"/>
    </row>
    <row r="31" spans="1:4" x14ac:dyDescent="0.25">
      <c r="A31" s="21"/>
      <c r="B31" s="22"/>
      <c r="C31" s="22"/>
      <c r="D31" s="15"/>
    </row>
    <row r="32" spans="1:4" x14ac:dyDescent="0.25">
      <c r="A32" s="13" t="s">
        <v>136</v>
      </c>
      <c r="B32" s="22"/>
      <c r="C32" s="22"/>
      <c r="D32" s="15"/>
    </row>
    <row r="33" spans="1:4" x14ac:dyDescent="0.25">
      <c r="A33" s="38" t="s">
        <v>152</v>
      </c>
      <c r="B33" s="22"/>
      <c r="C33" s="22"/>
      <c r="D33" s="15"/>
    </row>
    <row r="34" spans="1:4" x14ac:dyDescent="0.25">
      <c r="A34" s="38" t="s">
        <v>151</v>
      </c>
      <c r="B34" s="22"/>
      <c r="C34" s="22"/>
      <c r="D34" s="15"/>
    </row>
    <row r="35" spans="1:4" x14ac:dyDescent="0.25">
      <c r="A35" s="13"/>
      <c r="B35" s="22"/>
      <c r="C35" s="22"/>
      <c r="D35" s="15"/>
    </row>
    <row r="36" spans="1:4" x14ac:dyDescent="0.25">
      <c r="A36" s="13" t="s">
        <v>137</v>
      </c>
      <c r="B36" s="22"/>
      <c r="C36" s="22"/>
      <c r="D36" s="15"/>
    </row>
    <row r="37" spans="1:4" x14ac:dyDescent="0.25">
      <c r="A37" s="38" t="s">
        <v>120</v>
      </c>
      <c r="B37" s="22"/>
      <c r="C37" s="22"/>
      <c r="D37" s="15"/>
    </row>
    <row r="38" spans="1:4" x14ac:dyDescent="0.25">
      <c r="A38" s="21" t="s">
        <v>106</v>
      </c>
      <c r="B38" s="22"/>
      <c r="C38" s="22"/>
      <c r="D38" s="15"/>
    </row>
    <row r="39" spans="1:4" x14ac:dyDescent="0.25">
      <c r="A39" s="21"/>
      <c r="B39" s="22"/>
      <c r="C39" s="22"/>
      <c r="D39" s="15"/>
    </row>
    <row r="40" spans="1:4" x14ac:dyDescent="0.25">
      <c r="A40" s="13" t="s">
        <v>138</v>
      </c>
      <c r="B40" s="22"/>
      <c r="C40" s="22"/>
      <c r="D40" s="15"/>
    </row>
    <row r="41" spans="1:4" x14ac:dyDescent="0.25">
      <c r="A41" s="21" t="s">
        <v>114</v>
      </c>
      <c r="B41" s="22"/>
      <c r="C41" s="22"/>
      <c r="D41" s="15"/>
    </row>
    <row r="42" spans="1:4" ht="15.75" thickBot="1" x14ac:dyDescent="0.3">
      <c r="A42" s="25"/>
      <c r="B42" s="17"/>
      <c r="C42" s="17"/>
      <c r="D42" s="18"/>
    </row>
    <row r="43" spans="1:4" ht="15.75" thickBot="1" x14ac:dyDescent="0.3"/>
    <row r="44" spans="1:4" ht="15.75" thickBot="1" x14ac:dyDescent="0.3">
      <c r="A44" s="39" t="s">
        <v>91</v>
      </c>
      <c r="B44" s="40"/>
      <c r="C44" s="40"/>
      <c r="D44" s="41"/>
    </row>
    <row r="45" spans="1:4" x14ac:dyDescent="0.25">
      <c r="A45" s="10" t="s">
        <v>35</v>
      </c>
      <c r="B45" s="11"/>
      <c r="C45" s="11"/>
      <c r="D45" s="12"/>
    </row>
    <row r="46" spans="1:4" x14ac:dyDescent="0.25">
      <c r="A46" s="21" t="s">
        <v>92</v>
      </c>
      <c r="B46" s="22"/>
      <c r="C46" s="22"/>
      <c r="D46" s="15"/>
    </row>
    <row r="47" spans="1:4" x14ac:dyDescent="0.25">
      <c r="A47" s="21" t="s">
        <v>93</v>
      </c>
      <c r="B47" s="22"/>
      <c r="C47" s="22"/>
      <c r="D47" s="15"/>
    </row>
    <row r="48" spans="1:4" s="22" customFormat="1" x14ac:dyDescent="0.25">
      <c r="A48" s="21" t="s">
        <v>94</v>
      </c>
      <c r="D48" s="15"/>
    </row>
    <row r="49" spans="1:4" s="22" customFormat="1" x14ac:dyDescent="0.25">
      <c r="A49" s="21" t="s">
        <v>99</v>
      </c>
      <c r="D49" s="15"/>
    </row>
    <row r="50" spans="1:4" s="22" customFormat="1" x14ac:dyDescent="0.25">
      <c r="A50" s="21" t="s">
        <v>100</v>
      </c>
      <c r="D50" s="15"/>
    </row>
    <row r="51" spans="1:4" s="22" customFormat="1" x14ac:dyDescent="0.25">
      <c r="A51" s="21" t="s">
        <v>101</v>
      </c>
      <c r="D51" s="15"/>
    </row>
    <row r="52" spans="1:4" s="22" customFormat="1" x14ac:dyDescent="0.25">
      <c r="A52" s="21" t="s">
        <v>103</v>
      </c>
      <c r="D52" s="15"/>
    </row>
    <row r="53" spans="1:4" s="22" customFormat="1" x14ac:dyDescent="0.25">
      <c r="A53" s="21"/>
      <c r="D53" s="15"/>
    </row>
    <row r="54" spans="1:4" x14ac:dyDescent="0.25">
      <c r="A54" s="13" t="s">
        <v>135</v>
      </c>
      <c r="B54" s="22"/>
      <c r="C54" s="22"/>
      <c r="D54" s="15"/>
    </row>
    <row r="55" spans="1:4" x14ac:dyDescent="0.25">
      <c r="A55" s="21" t="s">
        <v>133</v>
      </c>
      <c r="B55" s="22"/>
      <c r="C55" s="22"/>
      <c r="D55" s="15"/>
    </row>
    <row r="56" spans="1:4" ht="15.75" thickBot="1" x14ac:dyDescent="0.3">
      <c r="A56" s="21"/>
      <c r="B56" s="22"/>
      <c r="C56" s="22"/>
      <c r="D56" s="15"/>
    </row>
    <row r="57" spans="1:4" ht="15.75" thickBot="1" x14ac:dyDescent="0.3">
      <c r="A57" s="39" t="s">
        <v>107</v>
      </c>
      <c r="B57" s="40"/>
      <c r="C57" s="40"/>
      <c r="D57" s="41"/>
    </row>
    <row r="58" spans="1:4" x14ac:dyDescent="0.25">
      <c r="A58" s="10" t="s">
        <v>136</v>
      </c>
      <c r="B58" s="11"/>
      <c r="C58" s="11"/>
      <c r="D58" s="12"/>
    </row>
    <row r="59" spans="1:4" x14ac:dyDescent="0.25">
      <c r="A59" s="21" t="s">
        <v>153</v>
      </c>
      <c r="B59" s="22"/>
      <c r="C59" s="22"/>
      <c r="D59" s="15"/>
    </row>
    <row r="60" spans="1:4" x14ac:dyDescent="0.25">
      <c r="A60" s="21"/>
      <c r="B60" s="22"/>
      <c r="C60" s="22"/>
      <c r="D60" s="15"/>
    </row>
    <row r="61" spans="1:4" x14ac:dyDescent="0.25">
      <c r="A61" s="21"/>
      <c r="B61" s="22"/>
      <c r="C61" s="22"/>
      <c r="D61" s="15"/>
    </row>
    <row r="62" spans="1:4" x14ac:dyDescent="0.25">
      <c r="A62" s="13" t="s">
        <v>137</v>
      </c>
      <c r="B62" s="22"/>
      <c r="C62" s="22"/>
      <c r="D62" s="15"/>
    </row>
    <row r="63" spans="1:4" x14ac:dyDescent="0.25">
      <c r="A63" s="21" t="s">
        <v>105</v>
      </c>
      <c r="B63" s="22"/>
      <c r="C63" s="22"/>
      <c r="D63" s="15"/>
    </row>
    <row r="64" spans="1:4" x14ac:dyDescent="0.25">
      <c r="A64" s="21" t="s">
        <v>108</v>
      </c>
      <c r="B64" s="22"/>
      <c r="C64" s="22"/>
      <c r="D64" s="15"/>
    </row>
    <row r="65" spans="1:4" x14ac:dyDescent="0.25">
      <c r="A65" s="21" t="s">
        <v>110</v>
      </c>
      <c r="B65" s="22"/>
      <c r="C65" s="22"/>
      <c r="D65" s="15"/>
    </row>
    <row r="66" spans="1:4" x14ac:dyDescent="0.25">
      <c r="A66" s="21" t="s">
        <v>109</v>
      </c>
      <c r="B66" s="22"/>
      <c r="C66" s="22"/>
      <c r="D66" s="15"/>
    </row>
    <row r="67" spans="1:4" x14ac:dyDescent="0.25">
      <c r="A67" s="21" t="s">
        <v>111</v>
      </c>
      <c r="B67" s="22"/>
      <c r="C67" s="22"/>
      <c r="D67" s="15"/>
    </row>
    <row r="68" spans="1:4" x14ac:dyDescent="0.25">
      <c r="A68" s="21" t="s">
        <v>112</v>
      </c>
      <c r="B68" s="22"/>
      <c r="C68" s="22"/>
      <c r="D68" s="15"/>
    </row>
    <row r="69" spans="1:4" x14ac:dyDescent="0.25">
      <c r="A69" s="21"/>
      <c r="B69" s="22"/>
      <c r="C69" s="22"/>
      <c r="D69" s="15"/>
    </row>
    <row r="70" spans="1:4" x14ac:dyDescent="0.25">
      <c r="A70" s="13" t="s">
        <v>138</v>
      </c>
      <c r="B70" s="22"/>
      <c r="C70" s="22"/>
      <c r="D70" s="15"/>
    </row>
    <row r="71" spans="1:4" x14ac:dyDescent="0.25">
      <c r="A71" s="21" t="s">
        <v>114</v>
      </c>
      <c r="B71" s="22"/>
      <c r="C71" s="22"/>
      <c r="D71" s="15"/>
    </row>
    <row r="72" spans="1:4" ht="15.75" thickBot="1" x14ac:dyDescent="0.3">
      <c r="A72" s="25"/>
      <c r="B72" s="17"/>
      <c r="C72" s="17"/>
      <c r="D72" s="18"/>
    </row>
    <row r="74" spans="1:4" x14ac:dyDescent="0.25">
      <c r="A74" s="8" t="s">
        <v>155</v>
      </c>
    </row>
    <row r="75" spans="1:4" x14ac:dyDescent="0.25">
      <c r="A75" s="8" t="s">
        <v>156</v>
      </c>
    </row>
  </sheetData>
  <pageMargins left="0.75" right="0.75" top="1" bottom="1" header="0.5" footer="0.5"/>
  <pageSetup paperSize="9" scale="62" fitToHeight="0" orientation="portrait" r:id="rId1"/>
  <headerFooter alignWithMargins="0"/>
  <rowBreaks count="1" manualBreakCount="1">
    <brk id="4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6"/>
  <dimension ref="A1:B111"/>
  <sheetViews>
    <sheetView topLeftCell="A90" workbookViewId="0">
      <selection activeCell="F105" sqref="F105"/>
    </sheetView>
  </sheetViews>
  <sheetFormatPr defaultColWidth="10" defaultRowHeight="15.75" x14ac:dyDescent="0.25"/>
  <cols>
    <col min="1" max="1" width="10" style="44"/>
    <col min="2" max="2" width="10.42578125" style="44" bestFit="1" customWidth="1"/>
    <col min="3" max="257" width="10" style="44"/>
    <col min="258" max="258" width="10.42578125" style="44" bestFit="1" customWidth="1"/>
    <col min="259" max="513" width="10" style="44"/>
    <col min="514" max="514" width="10.42578125" style="44" bestFit="1" customWidth="1"/>
    <col min="515" max="769" width="10" style="44"/>
    <col min="770" max="770" width="10.42578125" style="44" bestFit="1" customWidth="1"/>
    <col min="771" max="1025" width="10" style="44"/>
    <col min="1026" max="1026" width="10.42578125" style="44" bestFit="1" customWidth="1"/>
    <col min="1027" max="1281" width="10" style="44"/>
    <col min="1282" max="1282" width="10.42578125" style="44" bestFit="1" customWidth="1"/>
    <col min="1283" max="1537" width="10" style="44"/>
    <col min="1538" max="1538" width="10.42578125" style="44" bestFit="1" customWidth="1"/>
    <col min="1539" max="1793" width="10" style="44"/>
    <col min="1794" max="1794" width="10.42578125" style="44" bestFit="1" customWidth="1"/>
    <col min="1795" max="2049" width="10" style="44"/>
    <col min="2050" max="2050" width="10.42578125" style="44" bestFit="1" customWidth="1"/>
    <col min="2051" max="2305" width="10" style="44"/>
    <col min="2306" max="2306" width="10.42578125" style="44" bestFit="1" customWidth="1"/>
    <col min="2307" max="2561" width="10" style="44"/>
    <col min="2562" max="2562" width="10.42578125" style="44" bestFit="1" customWidth="1"/>
    <col min="2563" max="2817" width="10" style="44"/>
    <col min="2818" max="2818" width="10.42578125" style="44" bestFit="1" customWidth="1"/>
    <col min="2819" max="3073" width="10" style="44"/>
    <col min="3074" max="3074" width="10.42578125" style="44" bestFit="1" customWidth="1"/>
    <col min="3075" max="3329" width="10" style="44"/>
    <col min="3330" max="3330" width="10.42578125" style="44" bestFit="1" customWidth="1"/>
    <col min="3331" max="3585" width="10" style="44"/>
    <col min="3586" max="3586" width="10.42578125" style="44" bestFit="1" customWidth="1"/>
    <col min="3587" max="3841" width="10" style="44"/>
    <col min="3842" max="3842" width="10.42578125" style="44" bestFit="1" customWidth="1"/>
    <col min="3843" max="4097" width="10" style="44"/>
    <col min="4098" max="4098" width="10.42578125" style="44" bestFit="1" customWidth="1"/>
    <col min="4099" max="4353" width="10" style="44"/>
    <col min="4354" max="4354" width="10.42578125" style="44" bestFit="1" customWidth="1"/>
    <col min="4355" max="4609" width="10" style="44"/>
    <col min="4610" max="4610" width="10.42578125" style="44" bestFit="1" customWidth="1"/>
    <col min="4611" max="4865" width="10" style="44"/>
    <col min="4866" max="4866" width="10.42578125" style="44" bestFit="1" customWidth="1"/>
    <col min="4867" max="5121" width="10" style="44"/>
    <col min="5122" max="5122" width="10.42578125" style="44" bestFit="1" customWidth="1"/>
    <col min="5123" max="5377" width="10" style="44"/>
    <col min="5378" max="5378" width="10.42578125" style="44" bestFit="1" customWidth="1"/>
    <col min="5379" max="5633" width="10" style="44"/>
    <col min="5634" max="5634" width="10.42578125" style="44" bestFit="1" customWidth="1"/>
    <col min="5635" max="5889" width="10" style="44"/>
    <col min="5890" max="5890" width="10.42578125" style="44" bestFit="1" customWidth="1"/>
    <col min="5891" max="6145" width="10" style="44"/>
    <col min="6146" max="6146" width="10.42578125" style="44" bestFit="1" customWidth="1"/>
    <col min="6147" max="6401" width="10" style="44"/>
    <col min="6402" max="6402" width="10.42578125" style="44" bestFit="1" customWidth="1"/>
    <col min="6403" max="6657" width="10" style="44"/>
    <col min="6658" max="6658" width="10.42578125" style="44" bestFit="1" customWidth="1"/>
    <col min="6659" max="6913" width="10" style="44"/>
    <col min="6914" max="6914" width="10.42578125" style="44" bestFit="1" customWidth="1"/>
    <col min="6915" max="7169" width="10" style="44"/>
    <col min="7170" max="7170" width="10.42578125" style="44" bestFit="1" customWidth="1"/>
    <col min="7171" max="7425" width="10" style="44"/>
    <col min="7426" max="7426" width="10.42578125" style="44" bestFit="1" customWidth="1"/>
    <col min="7427" max="7681" width="10" style="44"/>
    <col min="7682" max="7682" width="10.42578125" style="44" bestFit="1" customWidth="1"/>
    <col min="7683" max="7937" width="10" style="44"/>
    <col min="7938" max="7938" width="10.42578125" style="44" bestFit="1" customWidth="1"/>
    <col min="7939" max="8193" width="10" style="44"/>
    <col min="8194" max="8194" width="10.42578125" style="44" bestFit="1" customWidth="1"/>
    <col min="8195" max="8449" width="10" style="44"/>
    <col min="8450" max="8450" width="10.42578125" style="44" bestFit="1" customWidth="1"/>
    <col min="8451" max="8705" width="10" style="44"/>
    <col min="8706" max="8706" width="10.42578125" style="44" bestFit="1" customWidth="1"/>
    <col min="8707" max="8961" width="10" style="44"/>
    <col min="8962" max="8962" width="10.42578125" style="44" bestFit="1" customWidth="1"/>
    <col min="8963" max="9217" width="10" style="44"/>
    <col min="9218" max="9218" width="10.42578125" style="44" bestFit="1" customWidth="1"/>
    <col min="9219" max="9473" width="10" style="44"/>
    <col min="9474" max="9474" width="10.42578125" style="44" bestFit="1" customWidth="1"/>
    <col min="9475" max="9729" width="10" style="44"/>
    <col min="9730" max="9730" width="10.42578125" style="44" bestFit="1" customWidth="1"/>
    <col min="9731" max="9985" width="10" style="44"/>
    <col min="9986" max="9986" width="10.42578125" style="44" bestFit="1" customWidth="1"/>
    <col min="9987" max="10241" width="10" style="44"/>
    <col min="10242" max="10242" width="10.42578125" style="44" bestFit="1" customWidth="1"/>
    <col min="10243" max="10497" width="10" style="44"/>
    <col min="10498" max="10498" width="10.42578125" style="44" bestFit="1" customWidth="1"/>
    <col min="10499" max="10753" width="10" style="44"/>
    <col min="10754" max="10754" width="10.42578125" style="44" bestFit="1" customWidth="1"/>
    <col min="10755" max="11009" width="10" style="44"/>
    <col min="11010" max="11010" width="10.42578125" style="44" bestFit="1" customWidth="1"/>
    <col min="11011" max="11265" width="10" style="44"/>
    <col min="11266" max="11266" width="10.42578125" style="44" bestFit="1" customWidth="1"/>
    <col min="11267" max="11521" width="10" style="44"/>
    <col min="11522" max="11522" width="10.42578125" style="44" bestFit="1" customWidth="1"/>
    <col min="11523" max="11777" width="10" style="44"/>
    <col min="11778" max="11778" width="10.42578125" style="44" bestFit="1" customWidth="1"/>
    <col min="11779" max="12033" width="10" style="44"/>
    <col min="12034" max="12034" width="10.42578125" style="44" bestFit="1" customWidth="1"/>
    <col min="12035" max="12289" width="10" style="44"/>
    <col min="12290" max="12290" width="10.42578125" style="44" bestFit="1" customWidth="1"/>
    <col min="12291" max="12545" width="10" style="44"/>
    <col min="12546" max="12546" width="10.42578125" style="44" bestFit="1" customWidth="1"/>
    <col min="12547" max="12801" width="10" style="44"/>
    <col min="12802" max="12802" width="10.42578125" style="44" bestFit="1" customWidth="1"/>
    <col min="12803" max="13057" width="10" style="44"/>
    <col min="13058" max="13058" width="10.42578125" style="44" bestFit="1" customWidth="1"/>
    <col min="13059" max="13313" width="10" style="44"/>
    <col min="13314" max="13314" width="10.42578125" style="44" bestFit="1" customWidth="1"/>
    <col min="13315" max="13569" width="10" style="44"/>
    <col min="13570" max="13570" width="10.42578125" style="44" bestFit="1" customWidth="1"/>
    <col min="13571" max="13825" width="10" style="44"/>
    <col min="13826" max="13826" width="10.42578125" style="44" bestFit="1" customWidth="1"/>
    <col min="13827" max="14081" width="10" style="44"/>
    <col min="14082" max="14082" width="10.42578125" style="44" bestFit="1" customWidth="1"/>
    <col min="14083" max="14337" width="10" style="44"/>
    <col min="14338" max="14338" width="10.42578125" style="44" bestFit="1" customWidth="1"/>
    <col min="14339" max="14593" width="10" style="44"/>
    <col min="14594" max="14594" width="10.42578125" style="44" bestFit="1" customWidth="1"/>
    <col min="14595" max="14849" width="10" style="44"/>
    <col min="14850" max="14850" width="10.42578125" style="44" bestFit="1" customWidth="1"/>
    <col min="14851" max="15105" width="10" style="44"/>
    <col min="15106" max="15106" width="10.42578125" style="44" bestFit="1" customWidth="1"/>
    <col min="15107" max="15361" width="10" style="44"/>
    <col min="15362" max="15362" width="10.42578125" style="44" bestFit="1" customWidth="1"/>
    <col min="15363" max="15617" width="10" style="44"/>
    <col min="15618" max="15618" width="10.42578125" style="44" bestFit="1" customWidth="1"/>
    <col min="15619" max="15873" width="10" style="44"/>
    <col min="15874" max="15874" width="10.42578125" style="44" bestFit="1" customWidth="1"/>
    <col min="15875" max="16129" width="10" style="44"/>
    <col min="16130" max="16130" width="10.42578125" style="44" bestFit="1" customWidth="1"/>
    <col min="16131" max="16384" width="10" style="44"/>
  </cols>
  <sheetData>
    <row r="1" spans="1:2" ht="16.5" thickBot="1" x14ac:dyDescent="0.3">
      <c r="A1" s="43" t="s">
        <v>57</v>
      </c>
      <c r="B1" s="43" t="s">
        <v>58</v>
      </c>
    </row>
    <row r="2" spans="1:2" x14ac:dyDescent="0.25">
      <c r="A2" s="44">
        <v>1900</v>
      </c>
      <c r="B2" s="45">
        <v>1.6617306824027493</v>
      </c>
    </row>
    <row r="3" spans="1:2" x14ac:dyDescent="0.25">
      <c r="A3" s="44">
        <v>1901</v>
      </c>
      <c r="B3" s="45">
        <v>1.632574255511086</v>
      </c>
    </row>
    <row r="4" spans="1:2" x14ac:dyDescent="0.25">
      <c r="A4" s="44">
        <v>1902</v>
      </c>
      <c r="B4" s="45">
        <v>1.6557517583857377</v>
      </c>
    </row>
    <row r="5" spans="1:2" x14ac:dyDescent="0.25">
      <c r="A5" s="44">
        <v>1903</v>
      </c>
      <c r="B5" s="45">
        <v>1.6338844382169899</v>
      </c>
    </row>
    <row r="6" spans="1:2" x14ac:dyDescent="0.25">
      <c r="A6" s="44">
        <v>1904</v>
      </c>
      <c r="B6" s="45">
        <v>1.6570619410916418</v>
      </c>
    </row>
    <row r="7" spans="1:2" x14ac:dyDescent="0.25">
      <c r="A7" s="44">
        <v>1905</v>
      </c>
      <c r="B7" s="45">
        <v>1.6789292612603894</v>
      </c>
    </row>
    <row r="8" spans="1:2" x14ac:dyDescent="0.25">
      <c r="A8" s="44">
        <v>1906</v>
      </c>
      <c r="B8" s="45">
        <v>1.7166849775808735</v>
      </c>
    </row>
    <row r="9" spans="1:2" x14ac:dyDescent="0.25">
      <c r="A9" s="44">
        <v>1907</v>
      </c>
      <c r="B9" s="45">
        <v>1.7716392727589967</v>
      </c>
    </row>
    <row r="10" spans="1:2" x14ac:dyDescent="0.25">
      <c r="A10" s="44">
        <v>1908</v>
      </c>
      <c r="B10" s="45">
        <v>1.7437930285732373</v>
      </c>
    </row>
    <row r="11" spans="1:2" x14ac:dyDescent="0.25">
      <c r="A11" s="44">
        <v>1909</v>
      </c>
      <c r="B11" s="45">
        <v>1.766970531447889</v>
      </c>
    </row>
    <row r="12" spans="1:2" x14ac:dyDescent="0.25">
      <c r="A12" s="44">
        <v>1910</v>
      </c>
      <c r="B12" s="45">
        <v>1.8120153544912885</v>
      </c>
    </row>
    <row r="13" spans="1:2" x14ac:dyDescent="0.25">
      <c r="A13" s="44">
        <v>1911</v>
      </c>
      <c r="B13" s="45">
        <v>1.8338826746600363</v>
      </c>
    </row>
    <row r="14" spans="1:2" x14ac:dyDescent="0.25">
      <c r="A14" s="44">
        <v>1912</v>
      </c>
      <c r="B14" s="45">
        <v>1.9265926861586433</v>
      </c>
    </row>
    <row r="15" spans="1:2" x14ac:dyDescent="0.25">
      <c r="A15" s="44">
        <v>1913</v>
      </c>
      <c r="B15" s="45">
        <v>1.9378123409992718</v>
      </c>
    </row>
    <row r="16" spans="1:2" x14ac:dyDescent="0.25">
      <c r="A16" s="44">
        <v>1914</v>
      </c>
      <c r="B16" s="45">
        <v>2.0802359168523856</v>
      </c>
    </row>
    <row r="17" spans="1:2" x14ac:dyDescent="0.25">
      <c r="A17" s="44">
        <v>1915</v>
      </c>
      <c r="B17" s="45">
        <v>2.5450961570513257</v>
      </c>
    </row>
    <row r="18" spans="1:2" x14ac:dyDescent="0.25">
      <c r="A18" s="44">
        <v>1916</v>
      </c>
      <c r="B18" s="45">
        <v>3.1974247961467794</v>
      </c>
    </row>
    <row r="19" spans="1:2" x14ac:dyDescent="0.25">
      <c r="A19" s="44">
        <v>1917</v>
      </c>
      <c r="B19" s="45">
        <v>3.9895566456835381</v>
      </c>
    </row>
    <row r="20" spans="1:2" x14ac:dyDescent="0.25">
      <c r="A20" s="44">
        <v>1918</v>
      </c>
      <c r="B20" s="45">
        <v>4.7749713780098908</v>
      </c>
    </row>
    <row r="21" spans="1:2" x14ac:dyDescent="0.25">
      <c r="A21" s="44">
        <v>1919</v>
      </c>
      <c r="B21" s="45">
        <v>4.2983233747955261</v>
      </c>
    </row>
    <row r="22" spans="1:2" x14ac:dyDescent="0.25">
      <c r="A22" s="44">
        <v>1920</v>
      </c>
      <c r="B22" s="45">
        <v>5.1165233701598645</v>
      </c>
    </row>
    <row r="23" spans="1:2" x14ac:dyDescent="0.25">
      <c r="A23" s="44">
        <v>1921</v>
      </c>
      <c r="B23" s="45">
        <v>3.5574284882499105</v>
      </c>
    </row>
    <row r="24" spans="1:2" x14ac:dyDescent="0.25">
      <c r="A24" s="44">
        <v>1922</v>
      </c>
      <c r="B24" s="45">
        <v>2.9201921339749672</v>
      </c>
    </row>
    <row r="25" spans="1:2" x14ac:dyDescent="0.25">
      <c r="A25" s="44">
        <v>1923</v>
      </c>
      <c r="B25" s="45">
        <v>3.0864625070427429</v>
      </c>
    </row>
    <row r="26" spans="1:2" x14ac:dyDescent="0.25">
      <c r="A26" s="44">
        <v>1924</v>
      </c>
      <c r="B26" s="45">
        <v>3.4398692950614227</v>
      </c>
    </row>
    <row r="27" spans="1:2" x14ac:dyDescent="0.25">
      <c r="A27" s="44">
        <v>1925</v>
      </c>
      <c r="B27" s="45">
        <v>3.2766885354680477</v>
      </c>
    </row>
    <row r="28" spans="1:2" x14ac:dyDescent="0.25">
      <c r="A28" s="44">
        <v>1926</v>
      </c>
      <c r="B28" s="45">
        <v>2.6912277812643666</v>
      </c>
    </row>
    <row r="29" spans="1:2" x14ac:dyDescent="0.25">
      <c r="A29" s="44">
        <v>1927</v>
      </c>
      <c r="B29" s="45">
        <v>2.5609150423098987</v>
      </c>
    </row>
    <row r="30" spans="1:2" x14ac:dyDescent="0.25">
      <c r="A30" s="44">
        <v>1928</v>
      </c>
      <c r="B30" s="45">
        <v>2.540050040668802</v>
      </c>
    </row>
    <row r="31" spans="1:2" x14ac:dyDescent="0.25">
      <c r="A31" s="44">
        <v>1929</v>
      </c>
      <c r="B31" s="45">
        <v>2.5088579102069373</v>
      </c>
    </row>
    <row r="32" spans="1:2" x14ac:dyDescent="0.25">
      <c r="A32" s="44">
        <v>1930</v>
      </c>
      <c r="B32" s="46">
        <v>2.3316924388623885</v>
      </c>
    </row>
    <row r="33" spans="1:2" x14ac:dyDescent="0.25">
      <c r="A33" s="44">
        <v>1931</v>
      </c>
      <c r="B33" s="46">
        <v>2.1626439615959603</v>
      </c>
    </row>
    <row r="34" spans="1:2" x14ac:dyDescent="0.25">
      <c r="A34" s="44">
        <v>1932</v>
      </c>
      <c r="B34" s="46">
        <v>2.1457470138823647</v>
      </c>
    </row>
    <row r="35" spans="1:2" x14ac:dyDescent="0.25">
      <c r="A35" s="44">
        <v>1933</v>
      </c>
      <c r="B35" s="46">
        <v>2.2263637839231927</v>
      </c>
    </row>
    <row r="36" spans="1:2" x14ac:dyDescent="0.25">
      <c r="A36" s="44">
        <v>1934</v>
      </c>
      <c r="B36" s="46">
        <v>2.3480956700670546</v>
      </c>
    </row>
    <row r="37" spans="1:2" x14ac:dyDescent="0.25">
      <c r="A37" s="44">
        <v>1935</v>
      </c>
      <c r="B37" s="46">
        <v>2.426230439072651</v>
      </c>
    </row>
    <row r="38" spans="1:2" x14ac:dyDescent="0.25">
      <c r="A38" s="44">
        <v>1936</v>
      </c>
      <c r="B38" s="46">
        <v>2.5009540496093954</v>
      </c>
    </row>
    <row r="39" spans="1:2" x14ac:dyDescent="0.25">
      <c r="A39" s="44">
        <v>1937</v>
      </c>
      <c r="B39" s="46">
        <v>2.69699732878804</v>
      </c>
    </row>
    <row r="40" spans="1:2" x14ac:dyDescent="0.25">
      <c r="A40" s="44">
        <v>1938</v>
      </c>
      <c r="B40" s="46">
        <v>2.6586212158164404</v>
      </c>
    </row>
    <row r="41" spans="1:2" x14ac:dyDescent="0.25">
      <c r="A41" s="44">
        <v>1939</v>
      </c>
      <c r="B41" s="46">
        <v>2.7788900301156181</v>
      </c>
    </row>
    <row r="42" spans="1:2" x14ac:dyDescent="0.25">
      <c r="A42" s="44">
        <v>1940</v>
      </c>
      <c r="B42" s="46">
        <v>3.7026644011463397</v>
      </c>
    </row>
    <row r="43" spans="1:2" x14ac:dyDescent="0.25">
      <c r="A43" s="44">
        <v>1941</v>
      </c>
      <c r="B43" s="46">
        <v>4.3055002704339227</v>
      </c>
    </row>
    <row r="44" spans="1:2" x14ac:dyDescent="0.25">
      <c r="A44" s="44">
        <v>1942</v>
      </c>
      <c r="B44" s="46">
        <v>4.4953498361104405</v>
      </c>
    </row>
    <row r="45" spans="1:2" x14ac:dyDescent="0.25">
      <c r="A45" s="44">
        <v>1943</v>
      </c>
      <c r="B45" s="46">
        <v>4.5581844875913751</v>
      </c>
    </row>
    <row r="46" spans="1:2" x14ac:dyDescent="0.25">
      <c r="A46" s="44">
        <v>1944</v>
      </c>
      <c r="B46" s="46">
        <v>4.6731630642856512</v>
      </c>
    </row>
    <row r="47" spans="1:2" x14ac:dyDescent="0.25">
      <c r="A47" s="44">
        <v>1945</v>
      </c>
      <c r="B47" s="46">
        <v>4.7072434917742116</v>
      </c>
    </row>
    <row r="48" spans="1:2" x14ac:dyDescent="0.25">
      <c r="A48" s="44">
        <v>1946</v>
      </c>
      <c r="B48" s="46">
        <v>4.7601806722180839</v>
      </c>
    </row>
    <row r="49" spans="1:2" x14ac:dyDescent="0.25">
      <c r="A49" s="44">
        <v>1947</v>
      </c>
      <c r="B49" s="46">
        <v>5.0770279025117038</v>
      </c>
    </row>
    <row r="50" spans="1:2" x14ac:dyDescent="0.25">
      <c r="A50" s="44">
        <v>1948</v>
      </c>
      <c r="B50" s="46">
        <v>5.3955382754697183</v>
      </c>
    </row>
    <row r="51" spans="1:2" x14ac:dyDescent="0.25">
      <c r="A51" s="44">
        <v>1949</v>
      </c>
      <c r="B51" s="46">
        <v>5.5020015515100553</v>
      </c>
    </row>
    <row r="52" spans="1:2" x14ac:dyDescent="0.25">
      <c r="A52" s="44">
        <v>1950</v>
      </c>
      <c r="B52" s="46">
        <v>6.0629934954322291</v>
      </c>
    </row>
    <row r="53" spans="1:2" x14ac:dyDescent="0.25">
      <c r="A53" s="44">
        <v>1951</v>
      </c>
      <c r="B53" s="46">
        <v>7.255519846034642</v>
      </c>
    </row>
    <row r="54" spans="1:2" x14ac:dyDescent="0.25">
      <c r="A54" s="44">
        <v>1952</v>
      </c>
      <c r="B54" s="46">
        <v>7.2832123144257999</v>
      </c>
    </row>
    <row r="55" spans="1:2" x14ac:dyDescent="0.25">
      <c r="A55" s="44">
        <v>1953</v>
      </c>
      <c r="B55" s="46">
        <v>7.0405983176074978</v>
      </c>
    </row>
    <row r="56" spans="1:2" x14ac:dyDescent="0.25">
      <c r="A56" s="44">
        <v>1954</v>
      </c>
      <c r="B56" s="46">
        <v>7.1274611043295417</v>
      </c>
    </row>
    <row r="57" spans="1:2" x14ac:dyDescent="0.25">
      <c r="A57" s="44">
        <v>1955</v>
      </c>
      <c r="B57" s="46">
        <v>7.4622697606259285</v>
      </c>
    </row>
    <row r="58" spans="1:2" x14ac:dyDescent="0.25">
      <c r="A58" s="44">
        <v>1956</v>
      </c>
      <c r="B58" s="46">
        <v>7.7933241109471378</v>
      </c>
    </row>
    <row r="59" spans="1:2" x14ac:dyDescent="0.25">
      <c r="A59" s="44">
        <v>1957</v>
      </c>
      <c r="B59" s="46">
        <v>7.931019486431798</v>
      </c>
    </row>
    <row r="60" spans="1:2" x14ac:dyDescent="0.25">
      <c r="A60" s="44">
        <v>1958</v>
      </c>
      <c r="B60" s="46">
        <v>8.0050878097750005</v>
      </c>
    </row>
    <row r="61" spans="1:2" x14ac:dyDescent="0.25">
      <c r="A61" s="44">
        <v>1959</v>
      </c>
      <c r="B61" s="46">
        <v>8.082380410673542</v>
      </c>
    </row>
    <row r="62" spans="1:2" x14ac:dyDescent="0.25">
      <c r="A62" s="44">
        <v>1960</v>
      </c>
      <c r="B62" s="46">
        <v>8.2498682295433845</v>
      </c>
    </row>
    <row r="63" spans="1:2" x14ac:dyDescent="0.25">
      <c r="A63" s="44">
        <v>1961</v>
      </c>
      <c r="B63" s="46">
        <v>8.6608715752071781</v>
      </c>
    </row>
    <row r="64" spans="1:2" x14ac:dyDescent="0.25">
      <c r="A64" s="44">
        <v>1962</v>
      </c>
      <c r="B64" s="46">
        <v>9.1080473626163734</v>
      </c>
    </row>
    <row r="65" spans="1:2" x14ac:dyDescent="0.25">
      <c r="A65" s="44">
        <v>1963</v>
      </c>
      <c r="B65" s="46">
        <v>9.4301216465350919</v>
      </c>
    </row>
    <row r="66" spans="1:2" x14ac:dyDescent="0.25">
      <c r="A66" s="44">
        <v>1964</v>
      </c>
      <c r="B66" s="46">
        <v>9.7127135505364848</v>
      </c>
    </row>
    <row r="67" spans="1:2" x14ac:dyDescent="0.25">
      <c r="A67" s="44">
        <v>1965</v>
      </c>
      <c r="B67" s="46">
        <v>10.293667619868021</v>
      </c>
    </row>
    <row r="68" spans="1:2" x14ac:dyDescent="0.25">
      <c r="A68" s="44">
        <v>1966</v>
      </c>
      <c r="B68" s="46">
        <v>10.838477688667814</v>
      </c>
    </row>
    <row r="69" spans="1:2" x14ac:dyDescent="0.25">
      <c r="A69" s="44">
        <v>1967</v>
      </c>
      <c r="B69" s="46">
        <v>11.460613680328876</v>
      </c>
    </row>
    <row r="70" spans="1:2" x14ac:dyDescent="0.25">
      <c r="A70" s="44">
        <v>1968</v>
      </c>
      <c r="B70" s="46">
        <v>12.126907678924663</v>
      </c>
    </row>
    <row r="71" spans="1:2" x14ac:dyDescent="0.25">
      <c r="A71" s="44">
        <v>1969</v>
      </c>
      <c r="B71" s="46">
        <v>12.63327859499619</v>
      </c>
    </row>
    <row r="72" spans="1:2" x14ac:dyDescent="0.25">
      <c r="A72" s="44">
        <v>1970</v>
      </c>
      <c r="B72" s="46">
        <v>13.556305462539987</v>
      </c>
    </row>
    <row r="73" spans="1:2" x14ac:dyDescent="0.25">
      <c r="A73" s="44">
        <v>1971</v>
      </c>
      <c r="B73" s="46">
        <v>14.3471789792879</v>
      </c>
    </row>
    <row r="74" spans="1:2" x14ac:dyDescent="0.25">
      <c r="A74" s="44">
        <v>1972</v>
      </c>
      <c r="B74" s="46">
        <v>15.347265880178755</v>
      </c>
    </row>
    <row r="75" spans="1:2" x14ac:dyDescent="0.25">
      <c r="A75" s="44">
        <v>1973</v>
      </c>
      <c r="B75" s="46">
        <v>16.726869217465079</v>
      </c>
    </row>
    <row r="76" spans="1:2" x14ac:dyDescent="0.25">
      <c r="A76" s="44">
        <v>1974</v>
      </c>
      <c r="B76" s="46">
        <v>19.459113565479001</v>
      </c>
    </row>
    <row r="77" spans="1:2" x14ac:dyDescent="0.25">
      <c r="A77" s="44">
        <v>1975</v>
      </c>
      <c r="B77" s="46">
        <v>21.754716081961138</v>
      </c>
    </row>
    <row r="78" spans="1:2" x14ac:dyDescent="0.25">
      <c r="A78" s="44">
        <v>1976</v>
      </c>
      <c r="B78" s="46">
        <v>23.363896445792737</v>
      </c>
    </row>
    <row r="79" spans="1:2" x14ac:dyDescent="0.25">
      <c r="A79" s="44">
        <v>1977</v>
      </c>
      <c r="B79" s="46">
        <v>27.336520797065177</v>
      </c>
    </row>
    <row r="80" spans="1:2" x14ac:dyDescent="0.25">
      <c r="A80" s="44">
        <v>1978</v>
      </c>
      <c r="B80" s="46">
        <v>29.34957451614051</v>
      </c>
    </row>
    <row r="81" spans="1:2" x14ac:dyDescent="0.25">
      <c r="A81" s="44">
        <v>1979</v>
      </c>
      <c r="B81" s="46">
        <v>31.96816649677163</v>
      </c>
    </row>
    <row r="82" spans="1:2" x14ac:dyDescent="0.25">
      <c r="A82" s="44">
        <v>1980</v>
      </c>
      <c r="B82" s="46">
        <v>36.532414887955468</v>
      </c>
    </row>
    <row r="83" spans="1:2" x14ac:dyDescent="0.25">
      <c r="A83" s="44">
        <v>1981</v>
      </c>
      <c r="B83" s="46">
        <v>41.906858270299253</v>
      </c>
    </row>
    <row r="84" spans="1:2" x14ac:dyDescent="0.25">
      <c r="A84" s="44">
        <v>1982</v>
      </c>
      <c r="B84" s="46">
        <v>47.127053681938207</v>
      </c>
    </row>
    <row r="85" spans="1:2" x14ac:dyDescent="0.25">
      <c r="A85" s="44">
        <v>1983</v>
      </c>
      <c r="B85" s="46">
        <v>50.406689377522866</v>
      </c>
    </row>
    <row r="86" spans="1:2" x14ac:dyDescent="0.25">
      <c r="A86" s="44">
        <v>1984</v>
      </c>
      <c r="B86" s="46">
        <v>53.663890966148053</v>
      </c>
    </row>
    <row r="87" spans="1:2" x14ac:dyDescent="0.25">
      <c r="A87" s="44">
        <v>1985</v>
      </c>
      <c r="B87" s="46">
        <v>56.309259296284374</v>
      </c>
    </row>
    <row r="88" spans="1:2" x14ac:dyDescent="0.25">
      <c r="A88" s="44">
        <v>1986</v>
      </c>
      <c r="B88" s="46">
        <v>56.179560097143856</v>
      </c>
    </row>
    <row r="89" spans="1:2" x14ac:dyDescent="0.25">
      <c r="A89" s="44">
        <v>1987</v>
      </c>
      <c r="B89" s="46">
        <v>59.417387235360536</v>
      </c>
    </row>
    <row r="90" spans="1:2" x14ac:dyDescent="0.25">
      <c r="A90" s="44">
        <v>1988</v>
      </c>
      <c r="B90" s="46">
        <v>58.930258851379477</v>
      </c>
    </row>
    <row r="91" spans="1:2" x14ac:dyDescent="0.25">
      <c r="A91" s="44">
        <v>1989</v>
      </c>
      <c r="B91" s="46">
        <v>65.261715325672128</v>
      </c>
    </row>
    <row r="92" spans="1:2" x14ac:dyDescent="0.25">
      <c r="A92" s="44">
        <v>1990</v>
      </c>
      <c r="B92" s="46">
        <v>68.458915495332135</v>
      </c>
    </row>
    <row r="93" spans="1:2" x14ac:dyDescent="0.25">
      <c r="A93" s="44">
        <v>1991</v>
      </c>
      <c r="B93" s="46">
        <v>70.074456421327298</v>
      </c>
    </row>
    <row r="94" spans="1:2" x14ac:dyDescent="0.25">
      <c r="A94" s="44">
        <v>1992</v>
      </c>
      <c r="B94" s="46">
        <v>70.598587691404134</v>
      </c>
    </row>
    <row r="95" spans="1:2" x14ac:dyDescent="0.25">
      <c r="A95" s="44">
        <v>1993</v>
      </c>
      <c r="B95" s="46">
        <v>72.328650668969246</v>
      </c>
    </row>
    <row r="96" spans="1:2" x14ac:dyDescent="0.25">
      <c r="A96" s="44">
        <v>1994</v>
      </c>
      <c r="B96" s="46">
        <v>73.674213428878048</v>
      </c>
    </row>
    <row r="97" spans="1:2" x14ac:dyDescent="0.25">
      <c r="A97" s="44">
        <v>1995</v>
      </c>
      <c r="B97" s="46">
        <v>76.088499048387462</v>
      </c>
    </row>
    <row r="98" spans="1:2" x14ac:dyDescent="0.25">
      <c r="A98" s="44">
        <v>1996</v>
      </c>
      <c r="B98" s="46">
        <v>78.509589246576766</v>
      </c>
    </row>
    <row r="99" spans="1:2" x14ac:dyDescent="0.25">
      <c r="A99" s="44">
        <v>1997</v>
      </c>
      <c r="B99" s="46">
        <v>80.695475626374531</v>
      </c>
    </row>
    <row r="100" spans="1:2" x14ac:dyDescent="0.25">
      <c r="A100" s="44">
        <v>1998</v>
      </c>
      <c r="B100" s="46">
        <v>82.400122821481432</v>
      </c>
    </row>
    <row r="101" spans="1:2" x14ac:dyDescent="0.25">
      <c r="A101" s="44">
        <v>1999</v>
      </c>
      <c r="B101" s="46">
        <v>84.983551925867886</v>
      </c>
    </row>
    <row r="102" spans="1:2" x14ac:dyDescent="0.25">
      <c r="A102" s="44">
        <v>2000</v>
      </c>
      <c r="B102" s="46">
        <v>88.816503456804313</v>
      </c>
    </row>
    <row r="103" spans="1:2" x14ac:dyDescent="0.25">
      <c r="A103" s="44">
        <v>2001</v>
      </c>
      <c r="B103" s="46">
        <v>90.510491726910686</v>
      </c>
    </row>
    <row r="104" spans="1:2" x14ac:dyDescent="0.25">
      <c r="A104" s="44">
        <v>2002</v>
      </c>
      <c r="B104" s="46">
        <v>92.140363680690228</v>
      </c>
    </row>
    <row r="105" spans="1:2" x14ac:dyDescent="0.25">
      <c r="A105" s="44">
        <v>2003</v>
      </c>
      <c r="B105" s="46">
        <v>92.730098364477641</v>
      </c>
    </row>
    <row r="106" spans="1:2" x14ac:dyDescent="0.25">
      <c r="A106" s="44">
        <v>2004</v>
      </c>
      <c r="B106" s="46">
        <v>93.529793144626751</v>
      </c>
    </row>
    <row r="107" spans="1:2" x14ac:dyDescent="0.25">
      <c r="A107" s="44">
        <v>2005</v>
      </c>
      <c r="B107" s="46">
        <v>96.756292526666044</v>
      </c>
    </row>
    <row r="108" spans="1:2" x14ac:dyDescent="0.25">
      <c r="A108" s="44">
        <v>2006</v>
      </c>
      <c r="B108" s="46">
        <v>99.368444543292838</v>
      </c>
    </row>
    <row r="109" spans="1:2" x14ac:dyDescent="0.25">
      <c r="A109" s="44">
        <v>2007</v>
      </c>
      <c r="B109" s="46">
        <v>103.11605975889942</v>
      </c>
    </row>
    <row r="110" spans="1:2" x14ac:dyDescent="0.25">
      <c r="A110" s="44">
        <v>2008</v>
      </c>
      <c r="B110" s="46">
        <v>107.22941002651498</v>
      </c>
    </row>
    <row r="111" spans="1:2" x14ac:dyDescent="0.25">
      <c r="A111" s="44">
        <v>2009</v>
      </c>
      <c r="B111" s="46">
        <v>100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</vt:i4>
      </vt:variant>
    </vt:vector>
  </HeadingPairs>
  <TitlesOfParts>
    <vt:vector size="6" baseType="lpstr">
      <vt:lpstr>Forklæde</vt:lpstr>
      <vt:lpstr>Kontrol- og indtastningsark</vt:lpstr>
      <vt:lpstr>Vejledning</vt:lpstr>
      <vt:lpstr>Prisindeks - fra POLKA</vt:lpstr>
      <vt:lpstr>Prisindex</vt:lpstr>
      <vt:lpstr>'Kontrol- og indtastningsark'!Udskriftsområde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Svensen, Lisa (DK - Copenhagen)</dc:creator>
  <cp:lastModifiedBy>Birgitte Skjøtt</cp:lastModifiedBy>
  <cp:lastPrinted>2019-01-31T12:37:31Z</cp:lastPrinted>
  <dcterms:created xsi:type="dcterms:W3CDTF">2019-01-27T19:51:44Z</dcterms:created>
  <dcterms:modified xsi:type="dcterms:W3CDTF">2021-09-22T06:46:58Z</dcterms:modified>
</cp:coreProperties>
</file>